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alucema\Desktop\Lista de Precios\"/>
    </mc:Choice>
  </mc:AlternateContent>
  <xr:revisionPtr revIDLastSave="0" documentId="13_ncr:1_{52C0192F-3AB2-41C9-B879-B44892E2C893}" xr6:coauthVersionLast="45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LPF 04-2021" sheetId="1" r:id="rId1"/>
    <sheet name="Bonos BV LPF 04-2021" sheetId="2" r:id="rId2"/>
    <sheet name="LP 04-2021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04-2021 con Códigos'!$B$6:$H$37</definedName>
    <definedName name="_xlnm._FilterDatabase" localSheetId="0" hidden="1">'LPF 04-2021'!$B$6:$X$6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04-2021'!$A$1:$I$8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1" l="1"/>
  <c r="X23" i="1"/>
  <c r="X22" i="1"/>
  <c r="G29" i="5" l="1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H23" i="2"/>
  <c r="J23" i="2" s="1"/>
  <c r="H22" i="2"/>
  <c r="J22" i="2" s="1"/>
  <c r="H21" i="2"/>
  <c r="J21" i="2" s="1"/>
  <c r="H8" i="5" l="1"/>
  <c r="H9" i="5"/>
  <c r="H10" i="5"/>
  <c r="H11" i="5"/>
  <c r="H12" i="2"/>
  <c r="J12" i="2" s="1"/>
  <c r="X13" i="1" s="1"/>
  <c r="H13" i="2"/>
  <c r="J13" i="2" s="1"/>
  <c r="X14" i="1" s="1"/>
  <c r="H11" i="2"/>
  <c r="J11" i="2" s="1"/>
  <c r="X12" i="1" s="1"/>
  <c r="G11" i="5" l="1"/>
  <c r="G10" i="5"/>
  <c r="G9" i="5"/>
  <c r="G8" i="5"/>
  <c r="H38" i="2" l="1"/>
  <c r="J38" i="2" s="1"/>
  <c r="X39" i="1" s="1"/>
  <c r="H37" i="2"/>
  <c r="J37" i="2" s="1"/>
  <c r="X38" i="1" s="1"/>
  <c r="H36" i="2"/>
  <c r="J36" i="2" s="1"/>
  <c r="X37" i="1" s="1"/>
  <c r="H33" i="2"/>
  <c r="J33" i="2" s="1"/>
  <c r="X34" i="1" s="1"/>
  <c r="H32" i="2"/>
  <c r="J32" i="2" s="1"/>
  <c r="X33" i="1" s="1"/>
  <c r="H31" i="2"/>
  <c r="J31" i="2" s="1"/>
  <c r="X32" i="1" s="1"/>
  <c r="H18" i="2" l="1"/>
  <c r="J18" i="2" s="1"/>
  <c r="X19" i="1" s="1"/>
  <c r="H12" i="5"/>
  <c r="H13" i="5"/>
  <c r="H14" i="5"/>
  <c r="H15" i="5"/>
  <c r="H28" i="2"/>
  <c r="J28" i="2" s="1"/>
  <c r="H26" i="2"/>
  <c r="J26" i="2" s="1"/>
  <c r="H17" i="2"/>
  <c r="J17" i="2" s="1"/>
  <c r="X18" i="1" s="1"/>
  <c r="H8" i="2"/>
  <c r="J8" i="2" s="1"/>
  <c r="X9" i="1" s="1"/>
  <c r="H27" i="2"/>
  <c r="J27" i="2" s="1"/>
  <c r="H16" i="2"/>
  <c r="J16" i="2" s="1"/>
  <c r="H41" i="2"/>
  <c r="J41" i="2" s="1"/>
  <c r="H7" i="5"/>
  <c r="E3" i="5"/>
  <c r="E4" i="5"/>
  <c r="X29" i="1" l="1"/>
  <c r="X27" i="1"/>
  <c r="G13" i="5"/>
  <c r="G14" i="5"/>
  <c r="G7" i="5"/>
  <c r="X17" i="1"/>
  <c r="X28" i="1"/>
  <c r="G15" i="5"/>
  <c r="X42" i="1"/>
  <c r="G12" i="5"/>
</calcChain>
</file>

<file path=xl/sharedStrings.xml><?xml version="1.0" encoding="utf-8"?>
<sst xmlns="http://schemas.openxmlformats.org/spreadsheetml/2006/main" count="511" uniqueCount="166">
  <si>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</si>
  <si>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</si>
  <si>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</si>
  <si>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</si>
  <si>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</si>
  <si>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</si>
  <si>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</si>
  <si>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</si>
  <si>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</si>
  <si>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</si>
  <si>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</si>
  <si>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</si>
  <si>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</si>
  <si>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</si>
  <si>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</si>
  <si>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</si>
  <si>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</si>
  <si>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</si>
  <si>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</si>
  <si>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</si>
  <si>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</si>
  <si>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</si>
  <si>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</si>
  <si>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IONIQ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</si>
  <si>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</si>
  <si>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</si>
  <si>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</si>
  <si>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</si>
  <si>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</si>
  <si>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</si>
  <si>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</si>
  <si>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</si>
  <si>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</si>
  <si>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</si>
  <si>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</si>
  <si>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</si>
  <si>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5"</t>
  </si>
  <si>
    <t>Ambos</t>
  </si>
  <si>
    <t>A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</si>
  <si>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</si>
  <si>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</si>
  <si>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</si>
  <si>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</si>
  <si>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</si>
  <si>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</si>
  <si>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</si>
  <si>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</si>
  <si>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Ioniq EV GLS</t>
  </si>
  <si>
    <t>G7S6ZEZ7Z</t>
  </si>
  <si>
    <t>GGAIN</t>
  </si>
  <si>
    <t>GG760</t>
  </si>
  <si>
    <t>IONIQ EV GLS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</si>
  <si>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</si>
  <si>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</si>
  <si>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</si>
  <si>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</si>
  <si>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</si>
  <si>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</si>
  <si>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</si>
  <si>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</si>
  <si>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</si>
  <si>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SNW5D261F G G379</t>
  </si>
  <si>
    <t>G2S6K6A1TEV1 G GAQH</t>
  </si>
  <si>
    <t>HEH46B857 G ACAR</t>
  </si>
  <si>
    <t>5MT</t>
  </si>
  <si>
    <t>5  pas</t>
  </si>
  <si>
    <t>5 pas</t>
  </si>
  <si>
    <t>6AT</t>
  </si>
  <si>
    <t>8"</t>
  </si>
  <si>
    <t>TC</t>
  </si>
  <si>
    <t>Venue QX</t>
  </si>
  <si>
    <t>9"</t>
  </si>
  <si>
    <t>6AT 4x2</t>
  </si>
  <si>
    <t>C4S6E3315</t>
  </si>
  <si>
    <t>DD346</t>
  </si>
  <si>
    <t>SNW5D2617</t>
  </si>
  <si>
    <t>GG452</t>
  </si>
  <si>
    <t>SNW5D261F</t>
  </si>
  <si>
    <t>GG454</t>
  </si>
  <si>
    <t>GG453</t>
  </si>
  <si>
    <t>VERNA CB 1.4 MT PLUS</t>
  </si>
  <si>
    <t>VERNA CB 1.4 MT VALUE</t>
  </si>
  <si>
    <t>D0S4K4615</t>
  </si>
  <si>
    <t>DD064</t>
  </si>
  <si>
    <t>GG122</t>
  </si>
  <si>
    <t>VERNA CB</t>
  </si>
  <si>
    <t>Espejos: Eléctricos (E) / Eléctricos Abatibles (A)</t>
  </si>
  <si>
    <t>VERNA CB 1.4 AT VALUE</t>
  </si>
  <si>
    <t>D0S4K461B</t>
  </si>
  <si>
    <t>GG123</t>
  </si>
  <si>
    <t>Llave Plegable (LLP) / Botón de encendido (B)</t>
  </si>
  <si>
    <t>LLP</t>
  </si>
  <si>
    <t>B</t>
  </si>
  <si>
    <t>CRETA SU2i</t>
  </si>
  <si>
    <t>Creta SU2i 1.5 MT PLUS</t>
  </si>
  <si>
    <t>16"</t>
  </si>
  <si>
    <t>Creta SU2i 1.5 MT VALUE</t>
  </si>
  <si>
    <t>Creta SU2i 1.5 CVT VALUE</t>
  </si>
  <si>
    <t>CVT</t>
  </si>
  <si>
    <t>SANTA FE TM FL</t>
  </si>
  <si>
    <t>SANTA FE TM 2.5 AT PLUS FL</t>
  </si>
  <si>
    <t>7 Pas.</t>
  </si>
  <si>
    <t>SANTA FE TM 2.5 AT VALUE FL</t>
  </si>
  <si>
    <t>10,25"</t>
  </si>
  <si>
    <t>SANTA FE TM 2.5 AT 4WD VALUE FL</t>
  </si>
  <si>
    <t>6AT 4x4</t>
  </si>
  <si>
    <t>D0S4K4615 D D064</t>
  </si>
  <si>
    <t>D0S4K4615 G G122</t>
  </si>
  <si>
    <t>D0S4K461B G G123</t>
  </si>
  <si>
    <t>SNW5D261F G G454</t>
  </si>
  <si>
    <t>FHW5D6617 D D720</t>
  </si>
  <si>
    <t>FHW5D6617 D D721</t>
  </si>
  <si>
    <t>FHW5D661V D D722</t>
  </si>
  <si>
    <t>S1W7L961F D DAMN</t>
  </si>
  <si>
    <t>S1W7L961F G GHLB</t>
  </si>
  <si>
    <t>S1W7L961G G GHLC</t>
  </si>
  <si>
    <t>FHW5D6617</t>
  </si>
  <si>
    <t>DD720</t>
  </si>
  <si>
    <t>DD721</t>
  </si>
  <si>
    <t>FHW5D661V</t>
  </si>
  <si>
    <t>DD722</t>
  </si>
  <si>
    <t>S1W7L961F</t>
  </si>
  <si>
    <t>DDAMN</t>
  </si>
  <si>
    <t>DDAML</t>
  </si>
  <si>
    <t>GGHLB</t>
  </si>
  <si>
    <t>S1W7L961G</t>
  </si>
  <si>
    <t>GGHLC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</si>
  <si>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</si>
  <si>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</si>
  <si>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</si>
  <si>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</si>
  <si>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</si>
  <si>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</si>
  <si>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</si>
  <si>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</si>
  <si>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</si>
  <si>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</si>
  <si>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DD300</t>
  </si>
  <si>
    <t>DD543</t>
  </si>
  <si>
    <t>DD542</t>
  </si>
  <si>
    <t>DD487</t>
  </si>
  <si>
    <t>DD488</t>
  </si>
  <si>
    <t>HQS6K361B</t>
  </si>
  <si>
    <t>GG336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</si>
  <si>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</si>
  <si>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</si>
  <si>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</si>
  <si>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</si>
  <si>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</si>
  <si>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</si>
  <si>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</si>
  <si>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</si>
  <si>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PRECIOS SUGERIDOS DE VENTA FLEETSALE N° 04-2021</t>
  </si>
  <si>
    <t>Vigencia: desde 08 de Abril 2021</t>
  </si>
  <si>
    <t>PRECIOS SUGERIDOS DE VENTA FLEETSALE N° 04 - 2021</t>
  </si>
  <si>
    <t>Vigencia: desde 08 de Abril, 2021</t>
  </si>
  <si>
    <t>H6S4D261F</t>
  </si>
  <si>
    <t>DD806</t>
  </si>
  <si>
    <t>DD677</t>
  </si>
  <si>
    <t>DD705</t>
  </si>
  <si>
    <t>H6S4K4617</t>
  </si>
  <si>
    <t>DD807</t>
  </si>
  <si>
    <t>DD658</t>
  </si>
  <si>
    <t>DD656</t>
  </si>
  <si>
    <t>GGHKU</t>
  </si>
  <si>
    <t>GHKW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</si>
</sst>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8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4" xfId="3" applyFont="1" applyFill="1" applyBorder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499530</xdr:colOff>
      <xdr:row>0</xdr:row>
      <xdr:rowOff>0</xdr:rowOff>
    </xdr:from>
    <xdr:to>
      <xdr:col>23</xdr:col>
      <xdr:colOff>1011764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74084</xdr:colOff>
      <xdr:row>0</xdr:row>
      <xdr:rowOff>95250</xdr:rowOff>
    </xdr:from>
    <xdr:to>
      <xdr:col>9</xdr:col>
      <xdr:colOff>575870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43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B8" sqref="B8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3" width="8.7109375" style="19" customWidth="1"/>
    <col min="24" max="24" width="15.28515625" style="19" customWidth="1"/>
    <col min="25" max="25" width="2" style="21" customWidth="1"/>
    <col min="26" max="16384" width="14.7109375" style="21"/>
  </cols>
  <sheetData>
    <row r="1" spans="1:24" s="2" customFormat="1" ht="52.5" customHeight="1">
      <c r="A1" s="1"/>
      <c r="B1" s="1"/>
      <c r="C1" s="1"/>
      <c r="D1" s="1"/>
      <c r="G1" s="3"/>
      <c r="H1" s="3"/>
      <c r="I1" s="2" t="s">
        <v>154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21.75" customHeight="1">
      <c r="A2" s="4"/>
      <c r="B2" s="4"/>
      <c r="C2" s="4"/>
      <c r="D2" s="4"/>
      <c r="E2" s="4"/>
      <c r="H2" s="4"/>
      <c r="J2" s="6" t="s">
        <v>155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90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3" t="s">
        <v>86</v>
      </c>
      <c r="T6" s="9" t="s">
        <v>16</v>
      </c>
      <c r="U6" s="9" t="s">
        <v>17</v>
      </c>
      <c r="V6" s="9" t="s">
        <v>18</v>
      </c>
      <c r="W6" s="11" t="s">
        <v>19</v>
      </c>
      <c r="X6" s="12" t="s">
        <v>40</v>
      </c>
    </row>
    <row r="7" spans="1:24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4" s="13" customFormat="1" ht="15.75">
      <c r="A8" s="7"/>
      <c r="B8" s="8" t="s">
        <v>52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84"/>
      <c r="X8" s="12"/>
    </row>
    <row r="9" spans="1:24" s="24" customFormat="1" ht="15" customHeight="1">
      <c r="A9" s="87">
        <v>1</v>
      </c>
      <c r="B9" s="85" t="s">
        <v>53</v>
      </c>
      <c r="C9" s="86" t="s">
        <v>28</v>
      </c>
      <c r="D9" s="100" t="s">
        <v>64</v>
      </c>
      <c r="E9" s="101">
        <v>1100</v>
      </c>
      <c r="F9" s="100">
        <v>69</v>
      </c>
      <c r="G9" s="100">
        <v>2</v>
      </c>
      <c r="H9" s="100" t="s">
        <v>29</v>
      </c>
      <c r="I9" s="100"/>
      <c r="J9" s="100" t="s">
        <v>29</v>
      </c>
      <c r="K9" s="100" t="s">
        <v>29</v>
      </c>
      <c r="L9" s="100"/>
      <c r="M9" s="100" t="s">
        <v>29</v>
      </c>
      <c r="N9" s="87"/>
      <c r="O9" s="88" t="s">
        <v>44</v>
      </c>
      <c r="P9" s="88" t="s">
        <v>30</v>
      </c>
      <c r="Q9" s="87" t="s">
        <v>29</v>
      </c>
      <c r="R9" s="100"/>
      <c r="S9" s="88" t="s">
        <v>32</v>
      </c>
      <c r="T9" s="100" t="s">
        <v>37</v>
      </c>
      <c r="U9" s="100"/>
      <c r="V9" s="100"/>
      <c r="W9" s="100" t="s">
        <v>65</v>
      </c>
      <c r="X9" s="89">
        <f>VLOOKUP(B9,'Bonos BV LPF 04-2021'!B:J,9,0)</f>
        <v>7590500</v>
      </c>
    </row>
    <row r="10" spans="1:24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20"/>
    </row>
    <row r="11" spans="1:24" s="13" customFormat="1" ht="15.75">
      <c r="A11" s="14"/>
      <c r="B11" s="8" t="s">
        <v>127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84"/>
      <c r="X11" s="12"/>
    </row>
    <row r="12" spans="1:24" s="24" customFormat="1" ht="15" customHeight="1">
      <c r="A12" s="87">
        <v>2</v>
      </c>
      <c r="B12" s="85" t="s">
        <v>128</v>
      </c>
      <c r="C12" s="86" t="s">
        <v>28</v>
      </c>
      <c r="D12" s="100" t="s">
        <v>64</v>
      </c>
      <c r="E12" s="101">
        <v>1200</v>
      </c>
      <c r="F12" s="100">
        <v>82</v>
      </c>
      <c r="G12" s="100">
        <v>2</v>
      </c>
      <c r="H12" s="100" t="s">
        <v>29</v>
      </c>
      <c r="I12" s="100" t="s">
        <v>91</v>
      </c>
      <c r="J12" s="100" t="s">
        <v>31</v>
      </c>
      <c r="K12" s="100" t="s">
        <v>29</v>
      </c>
      <c r="L12" s="100"/>
      <c r="M12" s="100" t="s">
        <v>29</v>
      </c>
      <c r="N12" s="87"/>
      <c r="O12" s="88" t="s">
        <v>44</v>
      </c>
      <c r="P12" s="88" t="s">
        <v>68</v>
      </c>
      <c r="Q12" s="87" t="s">
        <v>29</v>
      </c>
      <c r="R12" s="100"/>
      <c r="S12" s="88" t="s">
        <v>32</v>
      </c>
      <c r="T12" s="100" t="s">
        <v>37</v>
      </c>
      <c r="U12" s="100"/>
      <c r="V12" s="100"/>
      <c r="W12" s="100" t="s">
        <v>65</v>
      </c>
      <c r="X12" s="89">
        <f>VLOOKUP(B12,'Bonos BV LPF 04-2021'!B:J,9,0)</f>
        <v>8350500</v>
      </c>
    </row>
    <row r="13" spans="1:24" s="24" customFormat="1" ht="15" customHeight="1">
      <c r="A13" s="87">
        <v>3</v>
      </c>
      <c r="B13" s="85" t="s">
        <v>130</v>
      </c>
      <c r="C13" s="86" t="s">
        <v>28</v>
      </c>
      <c r="D13" s="100" t="s">
        <v>64</v>
      </c>
      <c r="E13" s="101">
        <v>1200</v>
      </c>
      <c r="F13" s="100">
        <v>82</v>
      </c>
      <c r="G13" s="100">
        <v>2</v>
      </c>
      <c r="H13" s="100" t="s">
        <v>29</v>
      </c>
      <c r="I13" s="100" t="s">
        <v>92</v>
      </c>
      <c r="J13" s="100" t="s">
        <v>31</v>
      </c>
      <c r="K13" s="100" t="s">
        <v>29</v>
      </c>
      <c r="L13" s="100"/>
      <c r="M13" s="100" t="s">
        <v>29</v>
      </c>
      <c r="N13" s="87"/>
      <c r="O13" s="88" t="s">
        <v>44</v>
      </c>
      <c r="P13" s="88" t="s">
        <v>68</v>
      </c>
      <c r="Q13" s="87" t="s">
        <v>29</v>
      </c>
      <c r="R13" s="100" t="s">
        <v>134</v>
      </c>
      <c r="S13" s="88" t="s">
        <v>38</v>
      </c>
      <c r="T13" s="100" t="s">
        <v>37</v>
      </c>
      <c r="U13" s="100"/>
      <c r="V13" s="100"/>
      <c r="W13" s="100" t="s">
        <v>65</v>
      </c>
      <c r="X13" s="89">
        <f>VLOOKUP(B13,'Bonos BV LPF 04-2021'!B:J,9,0)</f>
        <v>8730500</v>
      </c>
    </row>
    <row r="14" spans="1:24" s="24" customFormat="1" ht="15" customHeight="1">
      <c r="A14" s="87">
        <v>4</v>
      </c>
      <c r="B14" s="85" t="s">
        <v>132</v>
      </c>
      <c r="C14" s="86" t="s">
        <v>28</v>
      </c>
      <c r="D14" s="100" t="s">
        <v>33</v>
      </c>
      <c r="E14" s="101">
        <v>1200</v>
      </c>
      <c r="F14" s="100">
        <v>82</v>
      </c>
      <c r="G14" s="100">
        <v>2</v>
      </c>
      <c r="H14" s="100" t="s">
        <v>29</v>
      </c>
      <c r="I14" s="100" t="s">
        <v>92</v>
      </c>
      <c r="J14" s="100" t="s">
        <v>31</v>
      </c>
      <c r="K14" s="100" t="s">
        <v>29</v>
      </c>
      <c r="L14" s="100"/>
      <c r="M14" s="100" t="s">
        <v>29</v>
      </c>
      <c r="N14" s="87"/>
      <c r="O14" s="88" t="s">
        <v>44</v>
      </c>
      <c r="P14" s="88" t="s">
        <v>68</v>
      </c>
      <c r="Q14" s="87" t="s">
        <v>29</v>
      </c>
      <c r="R14" s="100" t="s">
        <v>135</v>
      </c>
      <c r="S14" s="88" t="s">
        <v>38</v>
      </c>
      <c r="T14" s="100" t="s">
        <v>37</v>
      </c>
      <c r="U14" s="100"/>
      <c r="V14" s="100"/>
      <c r="W14" s="100" t="s">
        <v>65</v>
      </c>
      <c r="X14" s="89">
        <f>VLOOKUP(B14,'Bonos BV LPF 04-2021'!B:J,9,0)</f>
        <v>9870500</v>
      </c>
    </row>
    <row r="15" spans="1:24" s="13" customFormat="1" ht="15.75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20"/>
    </row>
    <row r="16" spans="1:24" s="13" customFormat="1" ht="15.75">
      <c r="A16" s="14"/>
      <c r="B16" s="8" t="s">
        <v>85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84"/>
      <c r="X16" s="12"/>
    </row>
    <row r="17" spans="1:24" s="24" customFormat="1" ht="15" customHeight="1">
      <c r="A17" s="87">
        <v>5</v>
      </c>
      <c r="B17" s="85" t="s">
        <v>80</v>
      </c>
      <c r="C17" s="86" t="s">
        <v>34</v>
      </c>
      <c r="D17" s="100" t="s">
        <v>64</v>
      </c>
      <c r="E17" s="101">
        <v>1400</v>
      </c>
      <c r="F17" s="100">
        <v>94</v>
      </c>
      <c r="G17" s="100">
        <v>2</v>
      </c>
      <c r="H17" s="100" t="s">
        <v>29</v>
      </c>
      <c r="I17" s="100" t="s">
        <v>91</v>
      </c>
      <c r="J17" s="100" t="s">
        <v>29</v>
      </c>
      <c r="K17" s="100" t="s">
        <v>29</v>
      </c>
      <c r="L17" s="100"/>
      <c r="M17" s="100" t="s">
        <v>29</v>
      </c>
      <c r="N17" s="87"/>
      <c r="O17" s="88" t="s">
        <v>44</v>
      </c>
      <c r="P17" s="88" t="s">
        <v>71</v>
      </c>
      <c r="Q17" s="87" t="s">
        <v>29</v>
      </c>
      <c r="R17" s="100" t="s">
        <v>29</v>
      </c>
      <c r="S17" s="88" t="s">
        <v>32</v>
      </c>
      <c r="T17" s="100" t="s">
        <v>37</v>
      </c>
      <c r="U17" s="100"/>
      <c r="V17" s="100"/>
      <c r="W17" s="100" t="s">
        <v>66</v>
      </c>
      <c r="X17" s="89">
        <f>VLOOKUP(B17,'Bonos BV LPF 04-2021'!B:J,9,0)</f>
        <v>9585500</v>
      </c>
    </row>
    <row r="18" spans="1:24" s="24" customFormat="1" ht="15" customHeight="1">
      <c r="A18" s="87">
        <v>6</v>
      </c>
      <c r="B18" s="85" t="s">
        <v>81</v>
      </c>
      <c r="C18" s="86" t="s">
        <v>34</v>
      </c>
      <c r="D18" s="100" t="s">
        <v>64</v>
      </c>
      <c r="E18" s="101">
        <v>1400</v>
      </c>
      <c r="F18" s="100">
        <v>94</v>
      </c>
      <c r="G18" s="100">
        <v>4</v>
      </c>
      <c r="H18" s="100" t="s">
        <v>29</v>
      </c>
      <c r="I18" s="100" t="s">
        <v>91</v>
      </c>
      <c r="J18" s="100" t="s">
        <v>29</v>
      </c>
      <c r="K18" s="100" t="s">
        <v>29</v>
      </c>
      <c r="L18" s="100" t="s">
        <v>29</v>
      </c>
      <c r="M18" s="100" t="s">
        <v>29</v>
      </c>
      <c r="N18" s="87"/>
      <c r="O18" s="88" t="s">
        <v>44</v>
      </c>
      <c r="P18" s="88" t="s">
        <v>71</v>
      </c>
      <c r="Q18" s="87" t="s">
        <v>29</v>
      </c>
      <c r="R18" s="100" t="s">
        <v>29</v>
      </c>
      <c r="S18" s="88" t="s">
        <v>32</v>
      </c>
      <c r="T18" s="100" t="s">
        <v>37</v>
      </c>
      <c r="U18" s="100"/>
      <c r="V18" s="100"/>
      <c r="W18" s="100" t="s">
        <v>66</v>
      </c>
      <c r="X18" s="89">
        <f>VLOOKUP(B18,'Bonos BV LPF 04-2021'!B:J,9,0)</f>
        <v>9965500</v>
      </c>
    </row>
    <row r="19" spans="1:24" s="24" customFormat="1" ht="15" customHeight="1">
      <c r="A19" s="87">
        <v>7</v>
      </c>
      <c r="B19" s="85" t="s">
        <v>87</v>
      </c>
      <c r="C19" s="86" t="s">
        <v>34</v>
      </c>
      <c r="D19" s="100" t="s">
        <v>33</v>
      </c>
      <c r="E19" s="101">
        <v>1400</v>
      </c>
      <c r="F19" s="100">
        <v>94</v>
      </c>
      <c r="G19" s="100">
        <v>4</v>
      </c>
      <c r="H19" s="100" t="s">
        <v>29</v>
      </c>
      <c r="I19" s="100" t="s">
        <v>91</v>
      </c>
      <c r="J19" s="100" t="s">
        <v>29</v>
      </c>
      <c r="K19" s="100" t="s">
        <v>29</v>
      </c>
      <c r="L19" s="100" t="s">
        <v>29</v>
      </c>
      <c r="M19" s="100" t="s">
        <v>29</v>
      </c>
      <c r="N19" s="87"/>
      <c r="O19" s="88" t="s">
        <v>44</v>
      </c>
      <c r="P19" s="88" t="s">
        <v>71</v>
      </c>
      <c r="Q19" s="87" t="s">
        <v>29</v>
      </c>
      <c r="R19" s="100" t="s">
        <v>29</v>
      </c>
      <c r="S19" s="88" t="s">
        <v>32</v>
      </c>
      <c r="T19" s="100" t="s">
        <v>37</v>
      </c>
      <c r="U19" s="100"/>
      <c r="V19" s="100" t="s">
        <v>69</v>
      </c>
      <c r="W19" s="100" t="s">
        <v>66</v>
      </c>
      <c r="X19" s="89">
        <f>VLOOKUP(B19,'Bonos BV LPF 04-2021'!B:J,9,0)</f>
        <v>10725500</v>
      </c>
    </row>
    <row r="20" spans="1:24" s="69" customFormat="1" ht="15" customHeight="1">
      <c r="A20" s="14"/>
      <c r="B20" s="14"/>
      <c r="C20" s="15"/>
      <c r="D20" s="64"/>
      <c r="E20" s="64"/>
      <c r="F20" s="64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20"/>
    </row>
    <row r="21" spans="1:24" s="24" customFormat="1" ht="15" customHeight="1">
      <c r="A21" s="14"/>
      <c r="B21" s="8" t="s">
        <v>145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84"/>
      <c r="X21" s="12"/>
    </row>
    <row r="22" spans="1:24" s="24" customFormat="1" ht="15" customHeight="1">
      <c r="A22" s="87">
        <v>8</v>
      </c>
      <c r="B22" s="85" t="s">
        <v>146</v>
      </c>
      <c r="C22" s="86" t="s">
        <v>34</v>
      </c>
      <c r="D22" s="100" t="s">
        <v>35</v>
      </c>
      <c r="E22" s="101">
        <v>1400</v>
      </c>
      <c r="F22" s="100">
        <v>99</v>
      </c>
      <c r="G22" s="100">
        <v>2</v>
      </c>
      <c r="H22" s="100" t="s">
        <v>29</v>
      </c>
      <c r="I22" s="100" t="s">
        <v>91</v>
      </c>
      <c r="J22" s="100" t="s">
        <v>31</v>
      </c>
      <c r="K22" s="100" t="s">
        <v>29</v>
      </c>
      <c r="L22" s="100"/>
      <c r="M22" s="87" t="s">
        <v>29</v>
      </c>
      <c r="N22" s="87"/>
      <c r="O22" s="87" t="s">
        <v>44</v>
      </c>
      <c r="P22" s="88" t="s">
        <v>71</v>
      </c>
      <c r="Q22" s="87"/>
      <c r="R22" s="100"/>
      <c r="S22" s="88" t="s">
        <v>32</v>
      </c>
      <c r="T22" s="88" t="s">
        <v>37</v>
      </c>
      <c r="U22" s="88"/>
      <c r="V22" s="88"/>
      <c r="W22" s="88" t="s">
        <v>66</v>
      </c>
      <c r="X22" s="89">
        <f>VLOOKUP(B22,'Bonos BV LPF 04-2021'!B:J,9,0)</f>
        <v>10250500</v>
      </c>
    </row>
    <row r="23" spans="1:24" s="24" customFormat="1" ht="15" customHeight="1">
      <c r="A23" s="87">
        <v>9</v>
      </c>
      <c r="B23" s="85" t="s">
        <v>148</v>
      </c>
      <c r="C23" s="86" t="s">
        <v>34</v>
      </c>
      <c r="D23" s="100" t="s">
        <v>35</v>
      </c>
      <c r="E23" s="101">
        <v>1400</v>
      </c>
      <c r="F23" s="100">
        <v>99</v>
      </c>
      <c r="G23" s="100">
        <v>2</v>
      </c>
      <c r="H23" s="100" t="s">
        <v>29</v>
      </c>
      <c r="I23" s="100" t="s">
        <v>91</v>
      </c>
      <c r="J23" s="100" t="s">
        <v>31</v>
      </c>
      <c r="K23" s="100" t="s">
        <v>29</v>
      </c>
      <c r="L23" s="100" t="s">
        <v>29</v>
      </c>
      <c r="M23" s="87" t="s">
        <v>29</v>
      </c>
      <c r="N23" s="87"/>
      <c r="O23" s="87" t="s">
        <v>44</v>
      </c>
      <c r="P23" s="88" t="s">
        <v>71</v>
      </c>
      <c r="Q23" s="87" t="s">
        <v>29</v>
      </c>
      <c r="R23" s="100" t="s">
        <v>29</v>
      </c>
      <c r="S23" s="88" t="s">
        <v>38</v>
      </c>
      <c r="T23" s="88" t="s">
        <v>37</v>
      </c>
      <c r="U23" s="88"/>
      <c r="V23" s="88"/>
      <c r="W23" s="88" t="s">
        <v>66</v>
      </c>
      <c r="X23" s="89">
        <f>VLOOKUP(B23,'Bonos BV LPF 04-2021'!B:J,9,0)</f>
        <v>11010500</v>
      </c>
    </row>
    <row r="24" spans="1:24" s="24" customFormat="1" ht="15" customHeight="1">
      <c r="A24" s="87">
        <v>10</v>
      </c>
      <c r="B24" s="85" t="s">
        <v>150</v>
      </c>
      <c r="C24" s="86" t="s">
        <v>34</v>
      </c>
      <c r="D24" s="87" t="s">
        <v>67</v>
      </c>
      <c r="E24" s="104">
        <v>1600</v>
      </c>
      <c r="F24" s="87">
        <v>121</v>
      </c>
      <c r="G24" s="87">
        <v>6</v>
      </c>
      <c r="H24" s="87" t="s">
        <v>29</v>
      </c>
      <c r="I24" s="87" t="s">
        <v>92</v>
      </c>
      <c r="J24" s="87" t="s">
        <v>31</v>
      </c>
      <c r="K24" s="87" t="s">
        <v>29</v>
      </c>
      <c r="L24" s="87" t="s">
        <v>29</v>
      </c>
      <c r="M24" s="87" t="s">
        <v>29</v>
      </c>
      <c r="N24" s="87" t="s">
        <v>29</v>
      </c>
      <c r="O24" s="87" t="s">
        <v>44</v>
      </c>
      <c r="P24" s="88" t="s">
        <v>71</v>
      </c>
      <c r="Q24" s="87" t="s">
        <v>29</v>
      </c>
      <c r="R24" s="87" t="s">
        <v>29</v>
      </c>
      <c r="S24" s="88" t="s">
        <v>38</v>
      </c>
      <c r="T24" s="88" t="s">
        <v>37</v>
      </c>
      <c r="U24" s="87"/>
      <c r="V24" s="87"/>
      <c r="W24" s="88" t="s">
        <v>66</v>
      </c>
      <c r="X24" s="89">
        <f>VLOOKUP(B24,'Bonos BV LPF 04-2021'!B:J,9,0)</f>
        <v>13100500</v>
      </c>
    </row>
    <row r="25" spans="1:24" s="69" customFormat="1" ht="15" customHeight="1">
      <c r="A25" s="14"/>
      <c r="B25" s="14"/>
      <c r="C25" s="15"/>
      <c r="D25" s="64"/>
      <c r="E25" s="64"/>
      <c r="F25" s="64"/>
      <c r="G25" s="17"/>
      <c r="H25" s="17"/>
      <c r="I25" s="17"/>
      <c r="J25" s="17"/>
      <c r="K25" s="17"/>
      <c r="L25" s="18"/>
      <c r="M25" s="19"/>
      <c r="N25" s="17"/>
      <c r="O25" s="17"/>
      <c r="P25" s="17"/>
      <c r="Q25" s="17"/>
      <c r="R25" s="19"/>
      <c r="S25" s="19"/>
      <c r="T25" s="19"/>
      <c r="U25" s="19"/>
      <c r="V25" s="19"/>
      <c r="W25" s="19"/>
      <c r="X25" s="20"/>
    </row>
    <row r="26" spans="1:24" s="13" customFormat="1" ht="15.75">
      <c r="A26" s="7"/>
      <c r="B26" s="8" t="s">
        <v>70</v>
      </c>
      <c r="C26" s="22"/>
      <c r="D26" s="22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84"/>
      <c r="X26" s="12"/>
    </row>
    <row r="27" spans="1:24" s="24" customFormat="1" ht="15" customHeight="1">
      <c r="A27" s="87">
        <v>11</v>
      </c>
      <c r="B27" s="85" t="s">
        <v>55</v>
      </c>
      <c r="C27" s="86" t="s">
        <v>20</v>
      </c>
      <c r="D27" s="100" t="s">
        <v>35</v>
      </c>
      <c r="E27" s="101">
        <v>1600</v>
      </c>
      <c r="F27" s="100">
        <v>123</v>
      </c>
      <c r="G27" s="100">
        <v>6</v>
      </c>
      <c r="H27" s="100" t="s">
        <v>29</v>
      </c>
      <c r="I27" s="87" t="s">
        <v>92</v>
      </c>
      <c r="J27" s="100" t="s">
        <v>31</v>
      </c>
      <c r="K27" s="100" t="s">
        <v>29</v>
      </c>
      <c r="L27" s="100" t="s">
        <v>29</v>
      </c>
      <c r="M27" s="100" t="s">
        <v>29</v>
      </c>
      <c r="N27" s="87" t="s">
        <v>29</v>
      </c>
      <c r="O27" s="88" t="s">
        <v>44</v>
      </c>
      <c r="P27" s="88" t="s">
        <v>68</v>
      </c>
      <c r="Q27" s="87"/>
      <c r="R27" s="100" t="s">
        <v>29</v>
      </c>
      <c r="S27" s="88" t="s">
        <v>38</v>
      </c>
      <c r="T27" s="100" t="s">
        <v>37</v>
      </c>
      <c r="U27" s="100" t="s">
        <v>29</v>
      </c>
      <c r="V27" s="100"/>
      <c r="W27" s="100" t="s">
        <v>65</v>
      </c>
      <c r="X27" s="89">
        <f>VLOOKUP(B27,'Bonos BV LPF 04-2021'!B:J,9,0)</f>
        <v>13100500</v>
      </c>
    </row>
    <row r="28" spans="1:24" s="24" customFormat="1" ht="15" customHeight="1">
      <c r="A28" s="87">
        <v>12</v>
      </c>
      <c r="B28" s="85" t="s">
        <v>56</v>
      </c>
      <c r="C28" s="86" t="s">
        <v>20</v>
      </c>
      <c r="D28" s="100" t="s">
        <v>67</v>
      </c>
      <c r="E28" s="101">
        <v>1600</v>
      </c>
      <c r="F28" s="100">
        <v>123</v>
      </c>
      <c r="G28" s="100">
        <v>6</v>
      </c>
      <c r="H28" s="100" t="s">
        <v>29</v>
      </c>
      <c r="I28" s="87" t="s">
        <v>92</v>
      </c>
      <c r="J28" s="100" t="s">
        <v>31</v>
      </c>
      <c r="K28" s="100" t="s">
        <v>29</v>
      </c>
      <c r="L28" s="100" t="s">
        <v>29</v>
      </c>
      <c r="M28" s="100" t="s">
        <v>29</v>
      </c>
      <c r="N28" s="87" t="s">
        <v>29</v>
      </c>
      <c r="O28" s="88" t="s">
        <v>44</v>
      </c>
      <c r="P28" s="88" t="s">
        <v>68</v>
      </c>
      <c r="Q28" s="87"/>
      <c r="R28" s="100" t="s">
        <v>29</v>
      </c>
      <c r="S28" s="88" t="s">
        <v>38</v>
      </c>
      <c r="T28" s="100" t="s">
        <v>37</v>
      </c>
      <c r="U28" s="100" t="s">
        <v>29</v>
      </c>
      <c r="V28" s="100"/>
      <c r="W28" s="100" t="s">
        <v>65</v>
      </c>
      <c r="X28" s="89">
        <f>VLOOKUP(B28,'Bonos BV LPF 04-2021'!B:J,9,0)</f>
        <v>14145500</v>
      </c>
    </row>
    <row r="29" spans="1:24" s="24" customFormat="1" ht="15" customHeight="1">
      <c r="A29" s="87">
        <v>13</v>
      </c>
      <c r="B29" s="85" t="s">
        <v>57</v>
      </c>
      <c r="C29" s="86" t="s">
        <v>20</v>
      </c>
      <c r="D29" s="100" t="s">
        <v>67</v>
      </c>
      <c r="E29" s="101">
        <v>1600</v>
      </c>
      <c r="F29" s="100">
        <v>123</v>
      </c>
      <c r="G29" s="100">
        <v>6</v>
      </c>
      <c r="H29" s="100" t="s">
        <v>29</v>
      </c>
      <c r="I29" s="87" t="s">
        <v>92</v>
      </c>
      <c r="J29" s="100" t="s">
        <v>38</v>
      </c>
      <c r="K29" s="100" t="s">
        <v>29</v>
      </c>
      <c r="L29" s="100" t="s">
        <v>29</v>
      </c>
      <c r="M29" s="100" t="s">
        <v>29</v>
      </c>
      <c r="N29" s="87" t="s">
        <v>29</v>
      </c>
      <c r="O29" s="88" t="s">
        <v>44</v>
      </c>
      <c r="P29" s="88" t="s">
        <v>68</v>
      </c>
      <c r="Q29" s="87"/>
      <c r="R29" s="100" t="s">
        <v>29</v>
      </c>
      <c r="S29" s="88" t="s">
        <v>38</v>
      </c>
      <c r="T29" s="100" t="s">
        <v>37</v>
      </c>
      <c r="U29" s="100" t="s">
        <v>29</v>
      </c>
      <c r="V29" s="100"/>
      <c r="W29" s="100" t="s">
        <v>65</v>
      </c>
      <c r="X29" s="89">
        <f>VLOOKUP(B29,'Bonos BV LPF 04-2021'!B:J,9,0)</f>
        <v>14810500</v>
      </c>
    </row>
    <row r="30" spans="1:24" ht="15.75">
      <c r="B30" s="14"/>
      <c r="C30" s="15"/>
      <c r="D30" s="64"/>
      <c r="E30" s="64"/>
      <c r="F30" s="64"/>
      <c r="G30" s="17"/>
      <c r="H30" s="17"/>
      <c r="I30" s="17"/>
      <c r="J30" s="17"/>
      <c r="K30" s="17"/>
      <c r="L30" s="18"/>
      <c r="M30" s="19"/>
      <c r="N30" s="17"/>
      <c r="O30" s="17"/>
      <c r="P30" s="17"/>
      <c r="Q30" s="17"/>
      <c r="X30" s="20"/>
    </row>
    <row r="31" spans="1:24" s="13" customFormat="1" ht="15.75">
      <c r="A31" s="7"/>
      <c r="B31" s="8" t="s">
        <v>93</v>
      </c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84"/>
      <c r="X31" s="12"/>
    </row>
    <row r="32" spans="1:24" s="24" customFormat="1" ht="15" customHeight="1">
      <c r="A32" s="87">
        <v>14</v>
      </c>
      <c r="B32" s="85" t="s">
        <v>94</v>
      </c>
      <c r="C32" s="86" t="s">
        <v>20</v>
      </c>
      <c r="D32" s="87" t="s">
        <v>35</v>
      </c>
      <c r="E32" s="104">
        <v>1500</v>
      </c>
      <c r="F32" s="87">
        <v>113</v>
      </c>
      <c r="G32" s="87">
        <v>2</v>
      </c>
      <c r="H32" s="87" t="s">
        <v>29</v>
      </c>
      <c r="I32" s="87" t="s">
        <v>91</v>
      </c>
      <c r="J32" s="87" t="s">
        <v>31</v>
      </c>
      <c r="K32" s="87" t="s">
        <v>29</v>
      </c>
      <c r="L32" s="87"/>
      <c r="M32" s="87" t="s">
        <v>29</v>
      </c>
      <c r="N32" s="87"/>
      <c r="O32" s="87" t="s">
        <v>44</v>
      </c>
      <c r="P32" s="87" t="s">
        <v>68</v>
      </c>
      <c r="Q32" s="87"/>
      <c r="R32" s="87" t="s">
        <v>95</v>
      </c>
      <c r="S32" s="87" t="s">
        <v>32</v>
      </c>
      <c r="T32" s="87" t="s">
        <v>37</v>
      </c>
      <c r="U32" s="87" t="s">
        <v>29</v>
      </c>
      <c r="V32" s="87"/>
      <c r="W32" s="87" t="s">
        <v>65</v>
      </c>
      <c r="X32" s="89">
        <f>VLOOKUP(B32,'Bonos BV LPF 04-2021'!B:J,9,0)</f>
        <v>12768000</v>
      </c>
    </row>
    <row r="33" spans="1:24" s="24" customFormat="1" ht="15" customHeight="1">
      <c r="A33" s="87">
        <v>15</v>
      </c>
      <c r="B33" s="85" t="s">
        <v>96</v>
      </c>
      <c r="C33" s="86" t="s">
        <v>20</v>
      </c>
      <c r="D33" s="87" t="s">
        <v>35</v>
      </c>
      <c r="E33" s="104">
        <v>1500</v>
      </c>
      <c r="F33" s="87">
        <v>113</v>
      </c>
      <c r="G33" s="87">
        <v>6</v>
      </c>
      <c r="H33" s="87" t="s">
        <v>29</v>
      </c>
      <c r="I33" s="87" t="s">
        <v>92</v>
      </c>
      <c r="J33" s="87" t="s">
        <v>31</v>
      </c>
      <c r="K33" s="87" t="s">
        <v>29</v>
      </c>
      <c r="L33" s="87" t="s">
        <v>29</v>
      </c>
      <c r="M33" s="87" t="s">
        <v>29</v>
      </c>
      <c r="N33" s="87"/>
      <c r="O33" s="87" t="s">
        <v>44</v>
      </c>
      <c r="P33" s="87" t="s">
        <v>68</v>
      </c>
      <c r="Q33" s="87" t="s">
        <v>29</v>
      </c>
      <c r="R33" s="87" t="s">
        <v>95</v>
      </c>
      <c r="S33" s="87" t="s">
        <v>38</v>
      </c>
      <c r="T33" s="87" t="s">
        <v>37</v>
      </c>
      <c r="U33" s="87" t="s">
        <v>29</v>
      </c>
      <c r="V33" s="87"/>
      <c r="W33" s="87" t="s">
        <v>65</v>
      </c>
      <c r="X33" s="89">
        <f>VLOOKUP(B33,'Bonos BV LPF 04-2021'!B:J,9,0)</f>
        <v>13718000</v>
      </c>
    </row>
    <row r="34" spans="1:24" s="24" customFormat="1" ht="15" customHeight="1">
      <c r="A34" s="87">
        <v>16</v>
      </c>
      <c r="B34" s="85" t="s">
        <v>97</v>
      </c>
      <c r="C34" s="86" t="s">
        <v>20</v>
      </c>
      <c r="D34" s="87" t="s">
        <v>98</v>
      </c>
      <c r="E34" s="104">
        <v>1500</v>
      </c>
      <c r="F34" s="87">
        <v>113</v>
      </c>
      <c r="G34" s="87">
        <v>6</v>
      </c>
      <c r="H34" s="87" t="s">
        <v>29</v>
      </c>
      <c r="I34" s="87" t="s">
        <v>92</v>
      </c>
      <c r="J34" s="87" t="s">
        <v>31</v>
      </c>
      <c r="K34" s="87" t="s">
        <v>29</v>
      </c>
      <c r="L34" s="87" t="s">
        <v>29</v>
      </c>
      <c r="M34" s="87" t="s">
        <v>29</v>
      </c>
      <c r="N34" s="87" t="s">
        <v>29</v>
      </c>
      <c r="O34" s="87" t="s">
        <v>44</v>
      </c>
      <c r="P34" s="87" t="s">
        <v>68</v>
      </c>
      <c r="Q34" s="87" t="s">
        <v>29</v>
      </c>
      <c r="R34" s="87" t="s">
        <v>95</v>
      </c>
      <c r="S34" s="87" t="s">
        <v>38</v>
      </c>
      <c r="T34" s="87" t="s">
        <v>37</v>
      </c>
      <c r="U34" s="87" t="s">
        <v>29</v>
      </c>
      <c r="V34" s="87"/>
      <c r="W34" s="87" t="s">
        <v>65</v>
      </c>
      <c r="X34" s="89">
        <f>VLOOKUP(B34,'Bonos BV LPF 04-2021'!B:J,9,0)</f>
        <v>14668000</v>
      </c>
    </row>
    <row r="35" spans="1:24" s="69" customFormat="1" ht="15.75">
      <c r="A35" s="25"/>
      <c r="B35" s="14"/>
      <c r="C35" s="15"/>
      <c r="D35" s="64"/>
      <c r="E35" s="64"/>
      <c r="F35" s="64"/>
      <c r="G35" s="17"/>
      <c r="H35" s="17"/>
      <c r="I35" s="17"/>
      <c r="J35" s="17"/>
      <c r="K35" s="17"/>
      <c r="L35" s="18"/>
      <c r="M35" s="19"/>
      <c r="N35" s="17"/>
      <c r="O35" s="17"/>
      <c r="P35" s="17"/>
      <c r="Q35" s="17"/>
      <c r="R35" s="19"/>
      <c r="S35" s="19"/>
      <c r="T35" s="19"/>
      <c r="U35" s="19"/>
      <c r="V35" s="19"/>
      <c r="W35" s="19"/>
      <c r="X35" s="20"/>
    </row>
    <row r="36" spans="1:24" s="13" customFormat="1" ht="15.75">
      <c r="A36" s="7"/>
      <c r="B36" s="8" t="s">
        <v>99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84"/>
      <c r="X36" s="12"/>
    </row>
    <row r="37" spans="1:24" s="24" customFormat="1" ht="15" customHeight="1">
      <c r="A37" s="87">
        <v>17</v>
      </c>
      <c r="B37" s="85" t="s">
        <v>100</v>
      </c>
      <c r="C37" s="86" t="s">
        <v>20</v>
      </c>
      <c r="D37" s="87" t="s">
        <v>72</v>
      </c>
      <c r="E37" s="104">
        <v>2500</v>
      </c>
      <c r="F37" s="87">
        <v>178</v>
      </c>
      <c r="G37" s="87">
        <v>6</v>
      </c>
      <c r="H37" s="87" t="s">
        <v>29</v>
      </c>
      <c r="I37" s="100" t="s">
        <v>92</v>
      </c>
      <c r="J37" s="87" t="s">
        <v>38</v>
      </c>
      <c r="K37" s="87" t="s">
        <v>29</v>
      </c>
      <c r="L37" s="87" t="s">
        <v>29</v>
      </c>
      <c r="M37" s="87" t="s">
        <v>29</v>
      </c>
      <c r="N37" s="87" t="s">
        <v>29</v>
      </c>
      <c r="O37" s="87" t="s">
        <v>44</v>
      </c>
      <c r="P37" s="87" t="s">
        <v>68</v>
      </c>
      <c r="Q37" s="87"/>
      <c r="R37" s="87" t="s">
        <v>29</v>
      </c>
      <c r="S37" s="87" t="s">
        <v>38</v>
      </c>
      <c r="T37" s="87" t="s">
        <v>37</v>
      </c>
      <c r="U37" s="87" t="s">
        <v>29</v>
      </c>
      <c r="V37" s="87"/>
      <c r="W37" s="87" t="s">
        <v>101</v>
      </c>
      <c r="X37" s="89">
        <f>VLOOKUP(B37,'Bonos BV LPF 04-2021'!B:J,9,0)</f>
        <v>21555500</v>
      </c>
    </row>
    <row r="38" spans="1:24" s="24" customFormat="1" ht="15" customHeight="1">
      <c r="A38" s="87">
        <v>18</v>
      </c>
      <c r="B38" s="85" t="s">
        <v>102</v>
      </c>
      <c r="C38" s="86" t="s">
        <v>20</v>
      </c>
      <c r="D38" s="87" t="s">
        <v>72</v>
      </c>
      <c r="E38" s="104">
        <v>2500</v>
      </c>
      <c r="F38" s="87">
        <v>178</v>
      </c>
      <c r="G38" s="87">
        <v>6</v>
      </c>
      <c r="H38" s="87" t="s">
        <v>29</v>
      </c>
      <c r="I38" s="100" t="s">
        <v>92</v>
      </c>
      <c r="J38" s="87" t="s">
        <v>38</v>
      </c>
      <c r="K38" s="87" t="s">
        <v>29</v>
      </c>
      <c r="L38" s="87" t="s">
        <v>29</v>
      </c>
      <c r="M38" s="87" t="s">
        <v>29</v>
      </c>
      <c r="N38" s="87" t="s">
        <v>29</v>
      </c>
      <c r="O38" s="87" t="s">
        <v>44</v>
      </c>
      <c r="P38" s="87" t="s">
        <v>103</v>
      </c>
      <c r="Q38" s="87"/>
      <c r="R38" s="87" t="s">
        <v>29</v>
      </c>
      <c r="S38" s="87" t="s">
        <v>38</v>
      </c>
      <c r="T38" s="87" t="s">
        <v>37</v>
      </c>
      <c r="U38" s="87" t="s">
        <v>29</v>
      </c>
      <c r="V38" s="87"/>
      <c r="W38" s="87" t="s">
        <v>101</v>
      </c>
      <c r="X38" s="89">
        <f>VLOOKUP(B38,'Bonos BV LPF 04-2021'!B:J,9,0)</f>
        <v>22980500</v>
      </c>
    </row>
    <row r="39" spans="1:24" s="24" customFormat="1" ht="15" customHeight="1">
      <c r="A39" s="87">
        <v>19</v>
      </c>
      <c r="B39" s="85" t="s">
        <v>104</v>
      </c>
      <c r="C39" s="86" t="s">
        <v>20</v>
      </c>
      <c r="D39" s="87" t="s">
        <v>105</v>
      </c>
      <c r="E39" s="104">
        <v>2500</v>
      </c>
      <c r="F39" s="87">
        <v>178</v>
      </c>
      <c r="G39" s="87">
        <v>6</v>
      </c>
      <c r="H39" s="87" t="s">
        <v>29</v>
      </c>
      <c r="I39" s="100" t="s">
        <v>92</v>
      </c>
      <c r="J39" s="87" t="s">
        <v>38</v>
      </c>
      <c r="K39" s="87" t="s">
        <v>29</v>
      </c>
      <c r="L39" s="87" t="s">
        <v>29</v>
      </c>
      <c r="M39" s="87" t="s">
        <v>29</v>
      </c>
      <c r="N39" s="87" t="s">
        <v>29</v>
      </c>
      <c r="O39" s="87" t="s">
        <v>44</v>
      </c>
      <c r="P39" s="87" t="s">
        <v>103</v>
      </c>
      <c r="Q39" s="87"/>
      <c r="R39" s="87" t="s">
        <v>29</v>
      </c>
      <c r="S39" s="87" t="s">
        <v>38</v>
      </c>
      <c r="T39" s="87" t="s">
        <v>37</v>
      </c>
      <c r="U39" s="87" t="s">
        <v>29</v>
      </c>
      <c r="V39" s="87"/>
      <c r="W39" s="87" t="s">
        <v>101</v>
      </c>
      <c r="X39" s="89">
        <f>VLOOKUP(B39,'Bonos BV LPF 04-2021'!B:J,9,0)</f>
        <v>24880500</v>
      </c>
    </row>
    <row r="40" spans="1:24" s="69" customFormat="1" ht="15.75">
      <c r="A40" s="25"/>
      <c r="B40" s="14"/>
      <c r="C40" s="15"/>
      <c r="D40" s="64"/>
      <c r="E40" s="64"/>
      <c r="F40" s="64"/>
      <c r="G40" s="17"/>
      <c r="H40" s="17"/>
      <c r="I40" s="17"/>
      <c r="J40" s="17"/>
      <c r="K40" s="17"/>
      <c r="L40" s="18"/>
      <c r="M40" s="19"/>
      <c r="N40" s="17"/>
      <c r="O40" s="17"/>
      <c r="P40" s="17"/>
      <c r="Q40" s="17"/>
      <c r="R40" s="19"/>
      <c r="S40" s="19"/>
      <c r="T40" s="19"/>
      <c r="U40" s="19"/>
      <c r="V40" s="19"/>
      <c r="W40" s="19"/>
      <c r="X40" s="20"/>
    </row>
    <row r="41" spans="1:24" s="13" customFormat="1" ht="15.75">
      <c r="A41" s="105"/>
      <c r="B41" s="8" t="s">
        <v>23</v>
      </c>
      <c r="C41" s="22"/>
      <c r="D41" s="2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84"/>
      <c r="X41" s="12"/>
    </row>
    <row r="42" spans="1:24" s="24" customFormat="1" ht="15" customHeight="1">
      <c r="A42" s="87">
        <v>20</v>
      </c>
      <c r="B42" s="85" t="s">
        <v>51</v>
      </c>
      <c r="C42" s="86" t="s">
        <v>34</v>
      </c>
      <c r="D42" s="100" t="s">
        <v>39</v>
      </c>
      <c r="E42" s="101"/>
      <c r="F42" s="100">
        <v>121</v>
      </c>
      <c r="G42" s="100">
        <v>7</v>
      </c>
      <c r="H42" s="100" t="s">
        <v>29</v>
      </c>
      <c r="I42" s="87" t="s">
        <v>92</v>
      </c>
      <c r="J42" s="100" t="s">
        <v>38</v>
      </c>
      <c r="K42" s="100" t="s">
        <v>29</v>
      </c>
      <c r="L42" s="100" t="s">
        <v>29</v>
      </c>
      <c r="M42" s="100" t="s">
        <v>29</v>
      </c>
      <c r="N42" s="87" t="s">
        <v>29</v>
      </c>
      <c r="O42" s="88"/>
      <c r="P42" s="88" t="s">
        <v>36</v>
      </c>
      <c r="Q42" s="87" t="s">
        <v>29</v>
      </c>
      <c r="R42" s="100" t="s">
        <v>29</v>
      </c>
      <c r="S42" s="88" t="s">
        <v>38</v>
      </c>
      <c r="T42" s="100" t="s">
        <v>37</v>
      </c>
      <c r="U42" s="100"/>
      <c r="V42" s="100"/>
      <c r="W42" s="100"/>
      <c r="X42" s="89">
        <f>VLOOKUP(B42,'Bonos BV LPF 04-2021'!B:J,9,0)</f>
        <v>23650900</v>
      </c>
    </row>
    <row r="43" spans="1:24" ht="12.75">
      <c r="C43" s="15"/>
      <c r="D43" s="102"/>
      <c r="E43" s="102"/>
      <c r="F43" s="102"/>
      <c r="G43" s="26"/>
      <c r="L43" s="18"/>
      <c r="M43" s="19"/>
      <c r="N43" s="26"/>
      <c r="P43" s="19"/>
      <c r="X43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43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B7" sqref="B7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7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6" width="11.42578125" style="21"/>
    <col min="167" max="167" width="3.7109375" style="21" bestFit="1" customWidth="1"/>
    <col min="168" max="168" width="37.7109375" style="21" bestFit="1" customWidth="1"/>
    <col min="169" max="169" width="1.28515625" style="21" customWidth="1"/>
    <col min="170" max="170" width="13.28515625" style="21" bestFit="1" customWidth="1"/>
    <col min="171" max="171" width="1.28515625" style="21" customWidth="1"/>
    <col min="172" max="173" width="24.5703125" style="21" customWidth="1"/>
    <col min="174" max="174" width="14.7109375" style="21" bestFit="1" customWidth="1"/>
    <col min="175" max="175" width="1.28515625" style="21" customWidth="1"/>
    <col min="176" max="176" width="12" style="21" bestFit="1" customWidth="1"/>
    <col min="177" max="178" width="12" style="21" customWidth="1"/>
    <col min="179" max="422" width="11.42578125" style="21"/>
    <col min="423" max="423" width="3.7109375" style="21" bestFit="1" customWidth="1"/>
    <col min="424" max="424" width="37.7109375" style="21" bestFit="1" customWidth="1"/>
    <col min="425" max="425" width="1.28515625" style="21" customWidth="1"/>
    <col min="426" max="426" width="13.28515625" style="21" bestFit="1" customWidth="1"/>
    <col min="427" max="427" width="1.28515625" style="21" customWidth="1"/>
    <col min="428" max="429" width="24.5703125" style="21" customWidth="1"/>
    <col min="430" max="430" width="14.7109375" style="21" bestFit="1" customWidth="1"/>
    <col min="431" max="431" width="1.28515625" style="21" customWidth="1"/>
    <col min="432" max="432" width="12" style="21" bestFit="1" customWidth="1"/>
    <col min="433" max="434" width="12" style="21" customWidth="1"/>
    <col min="435" max="678" width="11.42578125" style="21"/>
    <col min="679" max="679" width="3.7109375" style="21" bestFit="1" customWidth="1"/>
    <col min="680" max="680" width="37.7109375" style="21" bestFit="1" customWidth="1"/>
    <col min="681" max="681" width="1.28515625" style="21" customWidth="1"/>
    <col min="682" max="682" width="13.28515625" style="21" bestFit="1" customWidth="1"/>
    <col min="683" max="683" width="1.28515625" style="21" customWidth="1"/>
    <col min="684" max="685" width="24.5703125" style="21" customWidth="1"/>
    <col min="686" max="686" width="14.7109375" style="21" bestFit="1" customWidth="1"/>
    <col min="687" max="687" width="1.28515625" style="21" customWidth="1"/>
    <col min="688" max="688" width="12" style="21" bestFit="1" customWidth="1"/>
    <col min="689" max="690" width="12" style="21" customWidth="1"/>
    <col min="691" max="934" width="11.42578125" style="21"/>
    <col min="935" max="935" width="3.7109375" style="21" bestFit="1" customWidth="1"/>
    <col min="936" max="936" width="37.7109375" style="21" bestFit="1" customWidth="1"/>
    <col min="937" max="937" width="1.28515625" style="21" customWidth="1"/>
    <col min="938" max="938" width="13.28515625" style="21" bestFit="1" customWidth="1"/>
    <col min="939" max="939" width="1.28515625" style="21" customWidth="1"/>
    <col min="940" max="941" width="24.5703125" style="21" customWidth="1"/>
    <col min="942" max="942" width="14.7109375" style="21" bestFit="1" customWidth="1"/>
    <col min="943" max="943" width="1.28515625" style="21" customWidth="1"/>
    <col min="944" max="944" width="12" style="21" bestFit="1" customWidth="1"/>
    <col min="945" max="946" width="12" style="21" customWidth="1"/>
    <col min="947" max="1190" width="11.42578125" style="21"/>
    <col min="1191" max="1191" width="3.7109375" style="21" bestFit="1" customWidth="1"/>
    <col min="1192" max="1192" width="37.7109375" style="21" bestFit="1" customWidth="1"/>
    <col min="1193" max="1193" width="1.28515625" style="21" customWidth="1"/>
    <col min="1194" max="1194" width="13.28515625" style="21" bestFit="1" customWidth="1"/>
    <col min="1195" max="1195" width="1.28515625" style="21" customWidth="1"/>
    <col min="1196" max="1197" width="24.5703125" style="21" customWidth="1"/>
    <col min="1198" max="1198" width="14.7109375" style="21" bestFit="1" customWidth="1"/>
    <col min="1199" max="1199" width="1.28515625" style="21" customWidth="1"/>
    <col min="1200" max="1200" width="12" style="21" bestFit="1" customWidth="1"/>
    <col min="1201" max="1202" width="12" style="21" customWidth="1"/>
    <col min="1203" max="1446" width="11.42578125" style="21"/>
    <col min="1447" max="1447" width="3.7109375" style="21" bestFit="1" customWidth="1"/>
    <col min="1448" max="1448" width="37.7109375" style="21" bestFit="1" customWidth="1"/>
    <col min="1449" max="1449" width="1.28515625" style="21" customWidth="1"/>
    <col min="1450" max="1450" width="13.28515625" style="21" bestFit="1" customWidth="1"/>
    <col min="1451" max="1451" width="1.28515625" style="21" customWidth="1"/>
    <col min="1452" max="1453" width="24.5703125" style="21" customWidth="1"/>
    <col min="1454" max="1454" width="14.7109375" style="21" bestFit="1" customWidth="1"/>
    <col min="1455" max="1455" width="1.28515625" style="21" customWidth="1"/>
    <col min="1456" max="1456" width="12" style="21" bestFit="1" customWidth="1"/>
    <col min="1457" max="1458" width="12" style="21" customWidth="1"/>
    <col min="1459" max="1702" width="11.42578125" style="21"/>
    <col min="1703" max="1703" width="3.7109375" style="21" bestFit="1" customWidth="1"/>
    <col min="1704" max="1704" width="37.7109375" style="21" bestFit="1" customWidth="1"/>
    <col min="1705" max="1705" width="1.28515625" style="21" customWidth="1"/>
    <col min="1706" max="1706" width="13.28515625" style="21" bestFit="1" customWidth="1"/>
    <col min="1707" max="1707" width="1.28515625" style="21" customWidth="1"/>
    <col min="1708" max="1709" width="24.5703125" style="21" customWidth="1"/>
    <col min="1710" max="1710" width="14.7109375" style="21" bestFit="1" customWidth="1"/>
    <col min="1711" max="1711" width="1.28515625" style="21" customWidth="1"/>
    <col min="1712" max="1712" width="12" style="21" bestFit="1" customWidth="1"/>
    <col min="1713" max="1714" width="12" style="21" customWidth="1"/>
    <col min="1715" max="1958" width="11.42578125" style="21"/>
    <col min="1959" max="1959" width="3.7109375" style="21" bestFit="1" customWidth="1"/>
    <col min="1960" max="1960" width="37.7109375" style="21" bestFit="1" customWidth="1"/>
    <col min="1961" max="1961" width="1.28515625" style="21" customWidth="1"/>
    <col min="1962" max="1962" width="13.28515625" style="21" bestFit="1" customWidth="1"/>
    <col min="1963" max="1963" width="1.28515625" style="21" customWidth="1"/>
    <col min="1964" max="1965" width="24.5703125" style="21" customWidth="1"/>
    <col min="1966" max="1966" width="14.7109375" style="21" bestFit="1" customWidth="1"/>
    <col min="1967" max="1967" width="1.28515625" style="21" customWidth="1"/>
    <col min="1968" max="1968" width="12" style="21" bestFit="1" customWidth="1"/>
    <col min="1969" max="1970" width="12" style="21" customWidth="1"/>
    <col min="1971" max="2214" width="11.42578125" style="21"/>
    <col min="2215" max="2215" width="3.7109375" style="21" bestFit="1" customWidth="1"/>
    <col min="2216" max="2216" width="37.7109375" style="21" bestFit="1" customWidth="1"/>
    <col min="2217" max="2217" width="1.28515625" style="21" customWidth="1"/>
    <col min="2218" max="2218" width="13.28515625" style="21" bestFit="1" customWidth="1"/>
    <col min="2219" max="2219" width="1.28515625" style="21" customWidth="1"/>
    <col min="2220" max="2221" width="24.5703125" style="21" customWidth="1"/>
    <col min="2222" max="2222" width="14.7109375" style="21" bestFit="1" customWidth="1"/>
    <col min="2223" max="2223" width="1.28515625" style="21" customWidth="1"/>
    <col min="2224" max="2224" width="12" style="21" bestFit="1" customWidth="1"/>
    <col min="2225" max="2226" width="12" style="21" customWidth="1"/>
    <col min="2227" max="2470" width="11.42578125" style="21"/>
    <col min="2471" max="2471" width="3.7109375" style="21" bestFit="1" customWidth="1"/>
    <col min="2472" max="2472" width="37.7109375" style="21" bestFit="1" customWidth="1"/>
    <col min="2473" max="2473" width="1.28515625" style="21" customWidth="1"/>
    <col min="2474" max="2474" width="13.28515625" style="21" bestFit="1" customWidth="1"/>
    <col min="2475" max="2475" width="1.28515625" style="21" customWidth="1"/>
    <col min="2476" max="2477" width="24.5703125" style="21" customWidth="1"/>
    <col min="2478" max="2478" width="14.7109375" style="21" bestFit="1" customWidth="1"/>
    <col min="2479" max="2479" width="1.28515625" style="21" customWidth="1"/>
    <col min="2480" max="2480" width="12" style="21" bestFit="1" customWidth="1"/>
    <col min="2481" max="2482" width="12" style="21" customWidth="1"/>
    <col min="2483" max="2726" width="11.42578125" style="21"/>
    <col min="2727" max="2727" width="3.7109375" style="21" bestFit="1" customWidth="1"/>
    <col min="2728" max="2728" width="37.7109375" style="21" bestFit="1" customWidth="1"/>
    <col min="2729" max="2729" width="1.28515625" style="21" customWidth="1"/>
    <col min="2730" max="2730" width="13.28515625" style="21" bestFit="1" customWidth="1"/>
    <col min="2731" max="2731" width="1.28515625" style="21" customWidth="1"/>
    <col min="2732" max="2733" width="24.5703125" style="21" customWidth="1"/>
    <col min="2734" max="2734" width="14.7109375" style="21" bestFit="1" customWidth="1"/>
    <col min="2735" max="2735" width="1.28515625" style="21" customWidth="1"/>
    <col min="2736" max="2736" width="12" style="21" bestFit="1" customWidth="1"/>
    <col min="2737" max="2738" width="12" style="21" customWidth="1"/>
    <col min="2739" max="2982" width="11.42578125" style="21"/>
    <col min="2983" max="2983" width="3.7109375" style="21" bestFit="1" customWidth="1"/>
    <col min="2984" max="2984" width="37.7109375" style="21" bestFit="1" customWidth="1"/>
    <col min="2985" max="2985" width="1.28515625" style="21" customWidth="1"/>
    <col min="2986" max="2986" width="13.28515625" style="21" bestFit="1" customWidth="1"/>
    <col min="2987" max="2987" width="1.28515625" style="21" customWidth="1"/>
    <col min="2988" max="2989" width="24.5703125" style="21" customWidth="1"/>
    <col min="2990" max="2990" width="14.7109375" style="21" bestFit="1" customWidth="1"/>
    <col min="2991" max="2991" width="1.28515625" style="21" customWidth="1"/>
    <col min="2992" max="2992" width="12" style="21" bestFit="1" customWidth="1"/>
    <col min="2993" max="2994" width="12" style="21" customWidth="1"/>
    <col min="2995" max="3238" width="11.42578125" style="21"/>
    <col min="3239" max="3239" width="3.7109375" style="21" bestFit="1" customWidth="1"/>
    <col min="3240" max="3240" width="37.7109375" style="21" bestFit="1" customWidth="1"/>
    <col min="3241" max="3241" width="1.28515625" style="21" customWidth="1"/>
    <col min="3242" max="3242" width="13.28515625" style="21" bestFit="1" customWidth="1"/>
    <col min="3243" max="3243" width="1.28515625" style="21" customWidth="1"/>
    <col min="3244" max="3245" width="24.5703125" style="21" customWidth="1"/>
    <col min="3246" max="3246" width="14.7109375" style="21" bestFit="1" customWidth="1"/>
    <col min="3247" max="3247" width="1.28515625" style="21" customWidth="1"/>
    <col min="3248" max="3248" width="12" style="21" bestFit="1" customWidth="1"/>
    <col min="3249" max="3250" width="12" style="21" customWidth="1"/>
    <col min="3251" max="3494" width="11.42578125" style="21"/>
    <col min="3495" max="3495" width="3.7109375" style="21" bestFit="1" customWidth="1"/>
    <col min="3496" max="3496" width="37.7109375" style="21" bestFit="1" customWidth="1"/>
    <col min="3497" max="3497" width="1.28515625" style="21" customWidth="1"/>
    <col min="3498" max="3498" width="13.28515625" style="21" bestFit="1" customWidth="1"/>
    <col min="3499" max="3499" width="1.28515625" style="21" customWidth="1"/>
    <col min="3500" max="3501" width="24.5703125" style="21" customWidth="1"/>
    <col min="3502" max="3502" width="14.7109375" style="21" bestFit="1" customWidth="1"/>
    <col min="3503" max="3503" width="1.28515625" style="21" customWidth="1"/>
    <col min="3504" max="3504" width="12" style="21" bestFit="1" customWidth="1"/>
    <col min="3505" max="3506" width="12" style="21" customWidth="1"/>
    <col min="3507" max="3750" width="11.42578125" style="21"/>
    <col min="3751" max="3751" width="3.7109375" style="21" bestFit="1" customWidth="1"/>
    <col min="3752" max="3752" width="37.7109375" style="21" bestFit="1" customWidth="1"/>
    <col min="3753" max="3753" width="1.28515625" style="21" customWidth="1"/>
    <col min="3754" max="3754" width="13.28515625" style="21" bestFit="1" customWidth="1"/>
    <col min="3755" max="3755" width="1.28515625" style="21" customWidth="1"/>
    <col min="3756" max="3757" width="24.5703125" style="21" customWidth="1"/>
    <col min="3758" max="3758" width="14.7109375" style="21" bestFit="1" customWidth="1"/>
    <col min="3759" max="3759" width="1.28515625" style="21" customWidth="1"/>
    <col min="3760" max="3760" width="12" style="21" bestFit="1" customWidth="1"/>
    <col min="3761" max="3762" width="12" style="21" customWidth="1"/>
    <col min="3763" max="4006" width="11.42578125" style="21"/>
    <col min="4007" max="4007" width="3.7109375" style="21" bestFit="1" customWidth="1"/>
    <col min="4008" max="4008" width="37.7109375" style="21" bestFit="1" customWidth="1"/>
    <col min="4009" max="4009" width="1.28515625" style="21" customWidth="1"/>
    <col min="4010" max="4010" width="13.28515625" style="21" bestFit="1" customWidth="1"/>
    <col min="4011" max="4011" width="1.28515625" style="21" customWidth="1"/>
    <col min="4012" max="4013" width="24.5703125" style="21" customWidth="1"/>
    <col min="4014" max="4014" width="14.7109375" style="21" bestFit="1" customWidth="1"/>
    <col min="4015" max="4015" width="1.28515625" style="21" customWidth="1"/>
    <col min="4016" max="4016" width="12" style="21" bestFit="1" customWidth="1"/>
    <col min="4017" max="4018" width="12" style="21" customWidth="1"/>
    <col min="4019" max="4262" width="11.42578125" style="21"/>
    <col min="4263" max="4263" width="3.7109375" style="21" bestFit="1" customWidth="1"/>
    <col min="4264" max="4264" width="37.7109375" style="21" bestFit="1" customWidth="1"/>
    <col min="4265" max="4265" width="1.28515625" style="21" customWidth="1"/>
    <col min="4266" max="4266" width="13.28515625" style="21" bestFit="1" customWidth="1"/>
    <col min="4267" max="4267" width="1.28515625" style="21" customWidth="1"/>
    <col min="4268" max="4269" width="24.5703125" style="21" customWidth="1"/>
    <col min="4270" max="4270" width="14.7109375" style="21" bestFit="1" customWidth="1"/>
    <col min="4271" max="4271" width="1.28515625" style="21" customWidth="1"/>
    <col min="4272" max="4272" width="12" style="21" bestFit="1" customWidth="1"/>
    <col min="4273" max="4274" width="12" style="21" customWidth="1"/>
    <col min="4275" max="4518" width="11.42578125" style="21"/>
    <col min="4519" max="4519" width="3.7109375" style="21" bestFit="1" customWidth="1"/>
    <col min="4520" max="4520" width="37.7109375" style="21" bestFit="1" customWidth="1"/>
    <col min="4521" max="4521" width="1.28515625" style="21" customWidth="1"/>
    <col min="4522" max="4522" width="13.28515625" style="21" bestFit="1" customWidth="1"/>
    <col min="4523" max="4523" width="1.28515625" style="21" customWidth="1"/>
    <col min="4524" max="4525" width="24.5703125" style="21" customWidth="1"/>
    <col min="4526" max="4526" width="14.7109375" style="21" bestFit="1" customWidth="1"/>
    <col min="4527" max="4527" width="1.28515625" style="21" customWidth="1"/>
    <col min="4528" max="4528" width="12" style="21" bestFit="1" customWidth="1"/>
    <col min="4529" max="4530" width="12" style="21" customWidth="1"/>
    <col min="4531" max="4774" width="11.42578125" style="21"/>
    <col min="4775" max="4775" width="3.7109375" style="21" bestFit="1" customWidth="1"/>
    <col min="4776" max="4776" width="37.7109375" style="21" bestFit="1" customWidth="1"/>
    <col min="4777" max="4777" width="1.28515625" style="21" customWidth="1"/>
    <col min="4778" max="4778" width="13.28515625" style="21" bestFit="1" customWidth="1"/>
    <col min="4779" max="4779" width="1.28515625" style="21" customWidth="1"/>
    <col min="4780" max="4781" width="24.5703125" style="21" customWidth="1"/>
    <col min="4782" max="4782" width="14.7109375" style="21" bestFit="1" customWidth="1"/>
    <col min="4783" max="4783" width="1.28515625" style="21" customWidth="1"/>
    <col min="4784" max="4784" width="12" style="21" bestFit="1" customWidth="1"/>
    <col min="4785" max="4786" width="12" style="21" customWidth="1"/>
    <col min="4787" max="5030" width="11.42578125" style="21"/>
    <col min="5031" max="5031" width="3.7109375" style="21" bestFit="1" customWidth="1"/>
    <col min="5032" max="5032" width="37.7109375" style="21" bestFit="1" customWidth="1"/>
    <col min="5033" max="5033" width="1.28515625" style="21" customWidth="1"/>
    <col min="5034" max="5034" width="13.28515625" style="21" bestFit="1" customWidth="1"/>
    <col min="5035" max="5035" width="1.28515625" style="21" customWidth="1"/>
    <col min="5036" max="5037" width="24.5703125" style="21" customWidth="1"/>
    <col min="5038" max="5038" width="14.7109375" style="21" bestFit="1" customWidth="1"/>
    <col min="5039" max="5039" width="1.28515625" style="21" customWidth="1"/>
    <col min="5040" max="5040" width="12" style="21" bestFit="1" customWidth="1"/>
    <col min="5041" max="5042" width="12" style="21" customWidth="1"/>
    <col min="5043" max="5286" width="11.42578125" style="21"/>
    <col min="5287" max="5287" width="3.7109375" style="21" bestFit="1" customWidth="1"/>
    <col min="5288" max="5288" width="37.7109375" style="21" bestFit="1" customWidth="1"/>
    <col min="5289" max="5289" width="1.28515625" style="21" customWidth="1"/>
    <col min="5290" max="5290" width="13.28515625" style="21" bestFit="1" customWidth="1"/>
    <col min="5291" max="5291" width="1.28515625" style="21" customWidth="1"/>
    <col min="5292" max="5293" width="24.5703125" style="21" customWidth="1"/>
    <col min="5294" max="5294" width="14.7109375" style="21" bestFit="1" customWidth="1"/>
    <col min="5295" max="5295" width="1.28515625" style="21" customWidth="1"/>
    <col min="5296" max="5296" width="12" style="21" bestFit="1" customWidth="1"/>
    <col min="5297" max="5298" width="12" style="21" customWidth="1"/>
    <col min="5299" max="5542" width="11.42578125" style="21"/>
    <col min="5543" max="5543" width="3.7109375" style="21" bestFit="1" customWidth="1"/>
    <col min="5544" max="5544" width="37.7109375" style="21" bestFit="1" customWidth="1"/>
    <col min="5545" max="5545" width="1.28515625" style="21" customWidth="1"/>
    <col min="5546" max="5546" width="13.28515625" style="21" bestFit="1" customWidth="1"/>
    <col min="5547" max="5547" width="1.28515625" style="21" customWidth="1"/>
    <col min="5548" max="5549" width="24.5703125" style="21" customWidth="1"/>
    <col min="5550" max="5550" width="14.7109375" style="21" bestFit="1" customWidth="1"/>
    <col min="5551" max="5551" width="1.28515625" style="21" customWidth="1"/>
    <col min="5552" max="5552" width="12" style="21" bestFit="1" customWidth="1"/>
    <col min="5553" max="5554" width="12" style="21" customWidth="1"/>
    <col min="5555" max="5798" width="11.42578125" style="21"/>
    <col min="5799" max="5799" width="3.7109375" style="21" bestFit="1" customWidth="1"/>
    <col min="5800" max="5800" width="37.7109375" style="21" bestFit="1" customWidth="1"/>
    <col min="5801" max="5801" width="1.28515625" style="21" customWidth="1"/>
    <col min="5802" max="5802" width="13.28515625" style="21" bestFit="1" customWidth="1"/>
    <col min="5803" max="5803" width="1.28515625" style="21" customWidth="1"/>
    <col min="5804" max="5805" width="24.5703125" style="21" customWidth="1"/>
    <col min="5806" max="5806" width="14.7109375" style="21" bestFit="1" customWidth="1"/>
    <col min="5807" max="5807" width="1.28515625" style="21" customWidth="1"/>
    <col min="5808" max="5808" width="12" style="21" bestFit="1" customWidth="1"/>
    <col min="5809" max="5810" width="12" style="21" customWidth="1"/>
    <col min="5811" max="6054" width="11.42578125" style="21"/>
    <col min="6055" max="6055" width="3.7109375" style="21" bestFit="1" customWidth="1"/>
    <col min="6056" max="6056" width="37.7109375" style="21" bestFit="1" customWidth="1"/>
    <col min="6057" max="6057" width="1.28515625" style="21" customWidth="1"/>
    <col min="6058" max="6058" width="13.28515625" style="21" bestFit="1" customWidth="1"/>
    <col min="6059" max="6059" width="1.28515625" style="21" customWidth="1"/>
    <col min="6060" max="6061" width="24.5703125" style="21" customWidth="1"/>
    <col min="6062" max="6062" width="14.7109375" style="21" bestFit="1" customWidth="1"/>
    <col min="6063" max="6063" width="1.28515625" style="21" customWidth="1"/>
    <col min="6064" max="6064" width="12" style="21" bestFit="1" customWidth="1"/>
    <col min="6065" max="6066" width="12" style="21" customWidth="1"/>
    <col min="6067" max="6310" width="11.42578125" style="21"/>
    <col min="6311" max="6311" width="3.7109375" style="21" bestFit="1" customWidth="1"/>
    <col min="6312" max="6312" width="37.7109375" style="21" bestFit="1" customWidth="1"/>
    <col min="6313" max="6313" width="1.28515625" style="21" customWidth="1"/>
    <col min="6314" max="6314" width="13.28515625" style="21" bestFit="1" customWidth="1"/>
    <col min="6315" max="6315" width="1.28515625" style="21" customWidth="1"/>
    <col min="6316" max="6317" width="24.5703125" style="21" customWidth="1"/>
    <col min="6318" max="6318" width="14.7109375" style="21" bestFit="1" customWidth="1"/>
    <col min="6319" max="6319" width="1.28515625" style="21" customWidth="1"/>
    <col min="6320" max="6320" width="12" style="21" bestFit="1" customWidth="1"/>
    <col min="6321" max="6322" width="12" style="21" customWidth="1"/>
    <col min="6323" max="6566" width="11.42578125" style="21"/>
    <col min="6567" max="6567" width="3.7109375" style="21" bestFit="1" customWidth="1"/>
    <col min="6568" max="6568" width="37.7109375" style="21" bestFit="1" customWidth="1"/>
    <col min="6569" max="6569" width="1.28515625" style="21" customWidth="1"/>
    <col min="6570" max="6570" width="13.28515625" style="21" bestFit="1" customWidth="1"/>
    <col min="6571" max="6571" width="1.28515625" style="21" customWidth="1"/>
    <col min="6572" max="6573" width="24.5703125" style="21" customWidth="1"/>
    <col min="6574" max="6574" width="14.7109375" style="21" bestFit="1" customWidth="1"/>
    <col min="6575" max="6575" width="1.28515625" style="21" customWidth="1"/>
    <col min="6576" max="6576" width="12" style="21" bestFit="1" customWidth="1"/>
    <col min="6577" max="6578" width="12" style="21" customWidth="1"/>
    <col min="6579" max="6822" width="11.42578125" style="21"/>
    <col min="6823" max="6823" width="3.7109375" style="21" bestFit="1" customWidth="1"/>
    <col min="6824" max="6824" width="37.7109375" style="21" bestFit="1" customWidth="1"/>
    <col min="6825" max="6825" width="1.28515625" style="21" customWidth="1"/>
    <col min="6826" max="6826" width="13.28515625" style="21" bestFit="1" customWidth="1"/>
    <col min="6827" max="6827" width="1.28515625" style="21" customWidth="1"/>
    <col min="6828" max="6829" width="24.5703125" style="21" customWidth="1"/>
    <col min="6830" max="6830" width="14.7109375" style="21" bestFit="1" customWidth="1"/>
    <col min="6831" max="6831" width="1.28515625" style="21" customWidth="1"/>
    <col min="6832" max="6832" width="12" style="21" bestFit="1" customWidth="1"/>
    <col min="6833" max="6834" width="12" style="21" customWidth="1"/>
    <col min="6835" max="7078" width="11.42578125" style="21"/>
    <col min="7079" max="7079" width="3.7109375" style="21" bestFit="1" customWidth="1"/>
    <col min="7080" max="7080" width="37.7109375" style="21" bestFit="1" customWidth="1"/>
    <col min="7081" max="7081" width="1.28515625" style="21" customWidth="1"/>
    <col min="7082" max="7082" width="13.28515625" style="21" bestFit="1" customWidth="1"/>
    <col min="7083" max="7083" width="1.28515625" style="21" customWidth="1"/>
    <col min="7084" max="7085" width="24.5703125" style="21" customWidth="1"/>
    <col min="7086" max="7086" width="14.7109375" style="21" bestFit="1" customWidth="1"/>
    <col min="7087" max="7087" width="1.28515625" style="21" customWidth="1"/>
    <col min="7088" max="7088" width="12" style="21" bestFit="1" customWidth="1"/>
    <col min="7089" max="7090" width="12" style="21" customWidth="1"/>
    <col min="7091" max="7334" width="11.42578125" style="21"/>
    <col min="7335" max="7335" width="3.7109375" style="21" bestFit="1" customWidth="1"/>
    <col min="7336" max="7336" width="37.7109375" style="21" bestFit="1" customWidth="1"/>
    <col min="7337" max="7337" width="1.28515625" style="21" customWidth="1"/>
    <col min="7338" max="7338" width="13.28515625" style="21" bestFit="1" customWidth="1"/>
    <col min="7339" max="7339" width="1.28515625" style="21" customWidth="1"/>
    <col min="7340" max="7341" width="24.5703125" style="21" customWidth="1"/>
    <col min="7342" max="7342" width="14.7109375" style="21" bestFit="1" customWidth="1"/>
    <col min="7343" max="7343" width="1.28515625" style="21" customWidth="1"/>
    <col min="7344" max="7344" width="12" style="21" bestFit="1" customWidth="1"/>
    <col min="7345" max="7346" width="12" style="21" customWidth="1"/>
    <col min="7347" max="7590" width="11.42578125" style="21"/>
    <col min="7591" max="7591" width="3.7109375" style="21" bestFit="1" customWidth="1"/>
    <col min="7592" max="7592" width="37.7109375" style="21" bestFit="1" customWidth="1"/>
    <col min="7593" max="7593" width="1.28515625" style="21" customWidth="1"/>
    <col min="7594" max="7594" width="13.28515625" style="21" bestFit="1" customWidth="1"/>
    <col min="7595" max="7595" width="1.28515625" style="21" customWidth="1"/>
    <col min="7596" max="7597" width="24.5703125" style="21" customWidth="1"/>
    <col min="7598" max="7598" width="14.7109375" style="21" bestFit="1" customWidth="1"/>
    <col min="7599" max="7599" width="1.28515625" style="21" customWidth="1"/>
    <col min="7600" max="7600" width="12" style="21" bestFit="1" customWidth="1"/>
    <col min="7601" max="7602" width="12" style="21" customWidth="1"/>
    <col min="7603" max="7846" width="11.42578125" style="21"/>
    <col min="7847" max="7847" width="3.7109375" style="21" bestFit="1" customWidth="1"/>
    <col min="7848" max="7848" width="37.7109375" style="21" bestFit="1" customWidth="1"/>
    <col min="7849" max="7849" width="1.28515625" style="21" customWidth="1"/>
    <col min="7850" max="7850" width="13.28515625" style="21" bestFit="1" customWidth="1"/>
    <col min="7851" max="7851" width="1.28515625" style="21" customWidth="1"/>
    <col min="7852" max="7853" width="24.5703125" style="21" customWidth="1"/>
    <col min="7854" max="7854" width="14.7109375" style="21" bestFit="1" customWidth="1"/>
    <col min="7855" max="7855" width="1.28515625" style="21" customWidth="1"/>
    <col min="7856" max="7856" width="12" style="21" bestFit="1" customWidth="1"/>
    <col min="7857" max="7858" width="12" style="21" customWidth="1"/>
    <col min="7859" max="8102" width="11.42578125" style="21"/>
    <col min="8103" max="8103" width="3.7109375" style="21" bestFit="1" customWidth="1"/>
    <col min="8104" max="8104" width="37.7109375" style="21" bestFit="1" customWidth="1"/>
    <col min="8105" max="8105" width="1.28515625" style="21" customWidth="1"/>
    <col min="8106" max="8106" width="13.28515625" style="21" bestFit="1" customWidth="1"/>
    <col min="8107" max="8107" width="1.28515625" style="21" customWidth="1"/>
    <col min="8108" max="8109" width="24.5703125" style="21" customWidth="1"/>
    <col min="8110" max="8110" width="14.7109375" style="21" bestFit="1" customWidth="1"/>
    <col min="8111" max="8111" width="1.28515625" style="21" customWidth="1"/>
    <col min="8112" max="8112" width="12" style="21" bestFit="1" customWidth="1"/>
    <col min="8113" max="8114" width="12" style="21" customWidth="1"/>
    <col min="8115" max="8358" width="11.42578125" style="21"/>
    <col min="8359" max="8359" width="3.7109375" style="21" bestFit="1" customWidth="1"/>
    <col min="8360" max="8360" width="37.7109375" style="21" bestFit="1" customWidth="1"/>
    <col min="8361" max="8361" width="1.28515625" style="21" customWidth="1"/>
    <col min="8362" max="8362" width="13.28515625" style="21" bestFit="1" customWidth="1"/>
    <col min="8363" max="8363" width="1.28515625" style="21" customWidth="1"/>
    <col min="8364" max="8365" width="24.5703125" style="21" customWidth="1"/>
    <col min="8366" max="8366" width="14.7109375" style="21" bestFit="1" customWidth="1"/>
    <col min="8367" max="8367" width="1.28515625" style="21" customWidth="1"/>
    <col min="8368" max="8368" width="12" style="21" bestFit="1" customWidth="1"/>
    <col min="8369" max="8370" width="12" style="21" customWidth="1"/>
    <col min="8371" max="8614" width="11.42578125" style="21"/>
    <col min="8615" max="8615" width="3.7109375" style="21" bestFit="1" customWidth="1"/>
    <col min="8616" max="8616" width="37.7109375" style="21" bestFit="1" customWidth="1"/>
    <col min="8617" max="8617" width="1.28515625" style="21" customWidth="1"/>
    <col min="8618" max="8618" width="13.28515625" style="21" bestFit="1" customWidth="1"/>
    <col min="8619" max="8619" width="1.28515625" style="21" customWidth="1"/>
    <col min="8620" max="8621" width="24.5703125" style="21" customWidth="1"/>
    <col min="8622" max="8622" width="14.7109375" style="21" bestFit="1" customWidth="1"/>
    <col min="8623" max="8623" width="1.28515625" style="21" customWidth="1"/>
    <col min="8624" max="8624" width="12" style="21" bestFit="1" customWidth="1"/>
    <col min="8625" max="8626" width="12" style="21" customWidth="1"/>
    <col min="8627" max="8870" width="11.42578125" style="21"/>
    <col min="8871" max="8871" width="3.7109375" style="21" bestFit="1" customWidth="1"/>
    <col min="8872" max="8872" width="37.7109375" style="21" bestFit="1" customWidth="1"/>
    <col min="8873" max="8873" width="1.28515625" style="21" customWidth="1"/>
    <col min="8874" max="8874" width="13.28515625" style="21" bestFit="1" customWidth="1"/>
    <col min="8875" max="8875" width="1.28515625" style="21" customWidth="1"/>
    <col min="8876" max="8877" width="24.5703125" style="21" customWidth="1"/>
    <col min="8878" max="8878" width="14.7109375" style="21" bestFit="1" customWidth="1"/>
    <col min="8879" max="8879" width="1.28515625" style="21" customWidth="1"/>
    <col min="8880" max="8880" width="12" style="21" bestFit="1" customWidth="1"/>
    <col min="8881" max="8882" width="12" style="21" customWidth="1"/>
    <col min="8883" max="9126" width="11.42578125" style="21"/>
    <col min="9127" max="9127" width="3.7109375" style="21" bestFit="1" customWidth="1"/>
    <col min="9128" max="9128" width="37.7109375" style="21" bestFit="1" customWidth="1"/>
    <col min="9129" max="9129" width="1.28515625" style="21" customWidth="1"/>
    <col min="9130" max="9130" width="13.28515625" style="21" bestFit="1" customWidth="1"/>
    <col min="9131" max="9131" width="1.28515625" style="21" customWidth="1"/>
    <col min="9132" max="9133" width="24.5703125" style="21" customWidth="1"/>
    <col min="9134" max="9134" width="14.7109375" style="21" bestFit="1" customWidth="1"/>
    <col min="9135" max="9135" width="1.28515625" style="21" customWidth="1"/>
    <col min="9136" max="9136" width="12" style="21" bestFit="1" customWidth="1"/>
    <col min="9137" max="9138" width="12" style="21" customWidth="1"/>
    <col min="9139" max="9382" width="11.42578125" style="21"/>
    <col min="9383" max="9383" width="3.7109375" style="21" bestFit="1" customWidth="1"/>
    <col min="9384" max="9384" width="37.7109375" style="21" bestFit="1" customWidth="1"/>
    <col min="9385" max="9385" width="1.28515625" style="21" customWidth="1"/>
    <col min="9386" max="9386" width="13.28515625" style="21" bestFit="1" customWidth="1"/>
    <col min="9387" max="9387" width="1.28515625" style="21" customWidth="1"/>
    <col min="9388" max="9389" width="24.5703125" style="21" customWidth="1"/>
    <col min="9390" max="9390" width="14.7109375" style="21" bestFit="1" customWidth="1"/>
    <col min="9391" max="9391" width="1.28515625" style="21" customWidth="1"/>
    <col min="9392" max="9392" width="12" style="21" bestFit="1" customWidth="1"/>
    <col min="9393" max="9394" width="12" style="21" customWidth="1"/>
    <col min="9395" max="9638" width="11.42578125" style="21"/>
    <col min="9639" max="9639" width="3.7109375" style="21" bestFit="1" customWidth="1"/>
    <col min="9640" max="9640" width="37.7109375" style="21" bestFit="1" customWidth="1"/>
    <col min="9641" max="9641" width="1.28515625" style="21" customWidth="1"/>
    <col min="9642" max="9642" width="13.28515625" style="21" bestFit="1" customWidth="1"/>
    <col min="9643" max="9643" width="1.28515625" style="21" customWidth="1"/>
    <col min="9644" max="9645" width="24.5703125" style="21" customWidth="1"/>
    <col min="9646" max="9646" width="14.7109375" style="21" bestFit="1" customWidth="1"/>
    <col min="9647" max="9647" width="1.28515625" style="21" customWidth="1"/>
    <col min="9648" max="9648" width="12" style="21" bestFit="1" customWidth="1"/>
    <col min="9649" max="9650" width="12" style="21" customWidth="1"/>
    <col min="9651" max="9894" width="11.42578125" style="21"/>
    <col min="9895" max="9895" width="3.7109375" style="21" bestFit="1" customWidth="1"/>
    <col min="9896" max="9896" width="37.7109375" style="21" bestFit="1" customWidth="1"/>
    <col min="9897" max="9897" width="1.28515625" style="21" customWidth="1"/>
    <col min="9898" max="9898" width="13.28515625" style="21" bestFit="1" customWidth="1"/>
    <col min="9899" max="9899" width="1.28515625" style="21" customWidth="1"/>
    <col min="9900" max="9901" width="24.5703125" style="21" customWidth="1"/>
    <col min="9902" max="9902" width="14.7109375" style="21" bestFit="1" customWidth="1"/>
    <col min="9903" max="9903" width="1.28515625" style="21" customWidth="1"/>
    <col min="9904" max="9904" width="12" style="21" bestFit="1" customWidth="1"/>
    <col min="9905" max="9906" width="12" style="21" customWidth="1"/>
    <col min="9907" max="10150" width="11.42578125" style="21"/>
    <col min="10151" max="10151" width="3.7109375" style="21" bestFit="1" customWidth="1"/>
    <col min="10152" max="10152" width="37.7109375" style="21" bestFit="1" customWidth="1"/>
    <col min="10153" max="10153" width="1.28515625" style="21" customWidth="1"/>
    <col min="10154" max="10154" width="13.28515625" style="21" bestFit="1" customWidth="1"/>
    <col min="10155" max="10155" width="1.28515625" style="21" customWidth="1"/>
    <col min="10156" max="10157" width="24.5703125" style="21" customWidth="1"/>
    <col min="10158" max="10158" width="14.7109375" style="21" bestFit="1" customWidth="1"/>
    <col min="10159" max="10159" width="1.28515625" style="21" customWidth="1"/>
    <col min="10160" max="10160" width="12" style="21" bestFit="1" customWidth="1"/>
    <col min="10161" max="10162" width="12" style="21" customWidth="1"/>
    <col min="10163" max="10406" width="11.42578125" style="21"/>
    <col min="10407" max="10407" width="3.7109375" style="21" bestFit="1" customWidth="1"/>
    <col min="10408" max="10408" width="37.7109375" style="21" bestFit="1" customWidth="1"/>
    <col min="10409" max="10409" width="1.28515625" style="21" customWidth="1"/>
    <col min="10410" max="10410" width="13.28515625" style="21" bestFit="1" customWidth="1"/>
    <col min="10411" max="10411" width="1.28515625" style="21" customWidth="1"/>
    <col min="10412" max="10413" width="24.5703125" style="21" customWidth="1"/>
    <col min="10414" max="10414" width="14.7109375" style="21" bestFit="1" customWidth="1"/>
    <col min="10415" max="10415" width="1.28515625" style="21" customWidth="1"/>
    <col min="10416" max="10416" width="12" style="21" bestFit="1" customWidth="1"/>
    <col min="10417" max="10418" width="12" style="21" customWidth="1"/>
    <col min="10419" max="10662" width="11.42578125" style="21"/>
    <col min="10663" max="10663" width="3.7109375" style="21" bestFit="1" customWidth="1"/>
    <col min="10664" max="10664" width="37.7109375" style="21" bestFit="1" customWidth="1"/>
    <col min="10665" max="10665" width="1.28515625" style="21" customWidth="1"/>
    <col min="10666" max="10666" width="13.28515625" style="21" bestFit="1" customWidth="1"/>
    <col min="10667" max="10667" width="1.28515625" style="21" customWidth="1"/>
    <col min="10668" max="10669" width="24.5703125" style="21" customWidth="1"/>
    <col min="10670" max="10670" width="14.7109375" style="21" bestFit="1" customWidth="1"/>
    <col min="10671" max="10671" width="1.28515625" style="21" customWidth="1"/>
    <col min="10672" max="10672" width="12" style="21" bestFit="1" customWidth="1"/>
    <col min="10673" max="10674" width="12" style="21" customWidth="1"/>
    <col min="10675" max="10918" width="11.42578125" style="21"/>
    <col min="10919" max="10919" width="3.7109375" style="21" bestFit="1" customWidth="1"/>
    <col min="10920" max="10920" width="37.7109375" style="21" bestFit="1" customWidth="1"/>
    <col min="10921" max="10921" width="1.28515625" style="21" customWidth="1"/>
    <col min="10922" max="10922" width="13.28515625" style="21" bestFit="1" customWidth="1"/>
    <col min="10923" max="10923" width="1.28515625" style="21" customWidth="1"/>
    <col min="10924" max="10925" width="24.5703125" style="21" customWidth="1"/>
    <col min="10926" max="10926" width="14.7109375" style="21" bestFit="1" customWidth="1"/>
    <col min="10927" max="10927" width="1.28515625" style="21" customWidth="1"/>
    <col min="10928" max="10928" width="12" style="21" bestFit="1" customWidth="1"/>
    <col min="10929" max="10930" width="12" style="21" customWidth="1"/>
    <col min="10931" max="11174" width="11.42578125" style="21"/>
    <col min="11175" max="11175" width="3.7109375" style="21" bestFit="1" customWidth="1"/>
    <col min="11176" max="11176" width="37.7109375" style="21" bestFit="1" customWidth="1"/>
    <col min="11177" max="11177" width="1.28515625" style="21" customWidth="1"/>
    <col min="11178" max="11178" width="13.28515625" style="21" bestFit="1" customWidth="1"/>
    <col min="11179" max="11179" width="1.28515625" style="21" customWidth="1"/>
    <col min="11180" max="11181" width="24.5703125" style="21" customWidth="1"/>
    <col min="11182" max="11182" width="14.7109375" style="21" bestFit="1" customWidth="1"/>
    <col min="11183" max="11183" width="1.28515625" style="21" customWidth="1"/>
    <col min="11184" max="11184" width="12" style="21" bestFit="1" customWidth="1"/>
    <col min="11185" max="11186" width="12" style="21" customWidth="1"/>
    <col min="11187" max="11430" width="11.42578125" style="21"/>
    <col min="11431" max="11431" width="3.7109375" style="21" bestFit="1" customWidth="1"/>
    <col min="11432" max="11432" width="37.7109375" style="21" bestFit="1" customWidth="1"/>
    <col min="11433" max="11433" width="1.28515625" style="21" customWidth="1"/>
    <col min="11434" max="11434" width="13.28515625" style="21" bestFit="1" customWidth="1"/>
    <col min="11435" max="11435" width="1.28515625" style="21" customWidth="1"/>
    <col min="11436" max="11437" width="24.5703125" style="21" customWidth="1"/>
    <col min="11438" max="11438" width="14.7109375" style="21" bestFit="1" customWidth="1"/>
    <col min="11439" max="11439" width="1.28515625" style="21" customWidth="1"/>
    <col min="11440" max="11440" width="12" style="21" bestFit="1" customWidth="1"/>
    <col min="11441" max="11442" width="12" style="21" customWidth="1"/>
    <col min="11443" max="11686" width="11.42578125" style="21"/>
    <col min="11687" max="11687" width="3.7109375" style="21" bestFit="1" customWidth="1"/>
    <col min="11688" max="11688" width="37.7109375" style="21" bestFit="1" customWidth="1"/>
    <col min="11689" max="11689" width="1.28515625" style="21" customWidth="1"/>
    <col min="11690" max="11690" width="13.28515625" style="21" bestFit="1" customWidth="1"/>
    <col min="11691" max="11691" width="1.28515625" style="21" customWidth="1"/>
    <col min="11692" max="11693" width="24.5703125" style="21" customWidth="1"/>
    <col min="11694" max="11694" width="14.7109375" style="21" bestFit="1" customWidth="1"/>
    <col min="11695" max="11695" width="1.28515625" style="21" customWidth="1"/>
    <col min="11696" max="11696" width="12" style="21" bestFit="1" customWidth="1"/>
    <col min="11697" max="11698" width="12" style="21" customWidth="1"/>
    <col min="11699" max="11942" width="11.42578125" style="21"/>
    <col min="11943" max="11943" width="3.7109375" style="21" bestFit="1" customWidth="1"/>
    <col min="11944" max="11944" width="37.7109375" style="21" bestFit="1" customWidth="1"/>
    <col min="11945" max="11945" width="1.28515625" style="21" customWidth="1"/>
    <col min="11946" max="11946" width="13.28515625" style="21" bestFit="1" customWidth="1"/>
    <col min="11947" max="11947" width="1.28515625" style="21" customWidth="1"/>
    <col min="11948" max="11949" width="24.5703125" style="21" customWidth="1"/>
    <col min="11950" max="11950" width="14.7109375" style="21" bestFit="1" customWidth="1"/>
    <col min="11951" max="11951" width="1.28515625" style="21" customWidth="1"/>
    <col min="11952" max="11952" width="12" style="21" bestFit="1" customWidth="1"/>
    <col min="11953" max="11954" width="12" style="21" customWidth="1"/>
    <col min="11955" max="12198" width="11.42578125" style="21"/>
    <col min="12199" max="12199" width="3.7109375" style="21" bestFit="1" customWidth="1"/>
    <col min="12200" max="12200" width="37.7109375" style="21" bestFit="1" customWidth="1"/>
    <col min="12201" max="12201" width="1.28515625" style="21" customWidth="1"/>
    <col min="12202" max="12202" width="13.28515625" style="21" bestFit="1" customWidth="1"/>
    <col min="12203" max="12203" width="1.28515625" style="21" customWidth="1"/>
    <col min="12204" max="12205" width="24.5703125" style="21" customWidth="1"/>
    <col min="12206" max="12206" width="14.7109375" style="21" bestFit="1" customWidth="1"/>
    <col min="12207" max="12207" width="1.28515625" style="21" customWidth="1"/>
    <col min="12208" max="12208" width="12" style="21" bestFit="1" customWidth="1"/>
    <col min="12209" max="12210" width="12" style="21" customWidth="1"/>
    <col min="12211" max="12454" width="11.42578125" style="21"/>
    <col min="12455" max="12455" width="3.7109375" style="21" bestFit="1" customWidth="1"/>
    <col min="12456" max="12456" width="37.7109375" style="21" bestFit="1" customWidth="1"/>
    <col min="12457" max="12457" width="1.28515625" style="21" customWidth="1"/>
    <col min="12458" max="12458" width="13.28515625" style="21" bestFit="1" customWidth="1"/>
    <col min="12459" max="12459" width="1.28515625" style="21" customWidth="1"/>
    <col min="12460" max="12461" width="24.5703125" style="21" customWidth="1"/>
    <col min="12462" max="12462" width="14.7109375" style="21" bestFit="1" customWidth="1"/>
    <col min="12463" max="12463" width="1.28515625" style="21" customWidth="1"/>
    <col min="12464" max="12464" width="12" style="21" bestFit="1" customWidth="1"/>
    <col min="12465" max="12466" width="12" style="21" customWidth="1"/>
    <col min="12467" max="12710" width="11.42578125" style="21"/>
    <col min="12711" max="12711" width="3.7109375" style="21" bestFit="1" customWidth="1"/>
    <col min="12712" max="12712" width="37.7109375" style="21" bestFit="1" customWidth="1"/>
    <col min="12713" max="12713" width="1.28515625" style="21" customWidth="1"/>
    <col min="12714" max="12714" width="13.28515625" style="21" bestFit="1" customWidth="1"/>
    <col min="12715" max="12715" width="1.28515625" style="21" customWidth="1"/>
    <col min="12716" max="12717" width="24.5703125" style="21" customWidth="1"/>
    <col min="12718" max="12718" width="14.7109375" style="21" bestFit="1" customWidth="1"/>
    <col min="12719" max="12719" width="1.28515625" style="21" customWidth="1"/>
    <col min="12720" max="12720" width="12" style="21" bestFit="1" customWidth="1"/>
    <col min="12721" max="12722" width="12" style="21" customWidth="1"/>
    <col min="12723" max="12966" width="11.42578125" style="21"/>
    <col min="12967" max="12967" width="3.7109375" style="21" bestFit="1" customWidth="1"/>
    <col min="12968" max="12968" width="37.7109375" style="21" bestFit="1" customWidth="1"/>
    <col min="12969" max="12969" width="1.28515625" style="21" customWidth="1"/>
    <col min="12970" max="12970" width="13.28515625" style="21" bestFit="1" customWidth="1"/>
    <col min="12971" max="12971" width="1.28515625" style="21" customWidth="1"/>
    <col min="12972" max="12973" width="24.5703125" style="21" customWidth="1"/>
    <col min="12974" max="12974" width="14.7109375" style="21" bestFit="1" customWidth="1"/>
    <col min="12975" max="12975" width="1.28515625" style="21" customWidth="1"/>
    <col min="12976" max="12976" width="12" style="21" bestFit="1" customWidth="1"/>
    <col min="12977" max="12978" width="12" style="21" customWidth="1"/>
    <col min="12979" max="13222" width="11.42578125" style="21"/>
    <col min="13223" max="13223" width="3.7109375" style="21" bestFit="1" customWidth="1"/>
    <col min="13224" max="13224" width="37.7109375" style="21" bestFit="1" customWidth="1"/>
    <col min="13225" max="13225" width="1.28515625" style="21" customWidth="1"/>
    <col min="13226" max="13226" width="13.28515625" style="21" bestFit="1" customWidth="1"/>
    <col min="13227" max="13227" width="1.28515625" style="21" customWidth="1"/>
    <col min="13228" max="13229" width="24.5703125" style="21" customWidth="1"/>
    <col min="13230" max="13230" width="14.7109375" style="21" bestFit="1" customWidth="1"/>
    <col min="13231" max="13231" width="1.28515625" style="21" customWidth="1"/>
    <col min="13232" max="13232" width="12" style="21" bestFit="1" customWidth="1"/>
    <col min="13233" max="13234" width="12" style="21" customWidth="1"/>
    <col min="13235" max="13478" width="11.42578125" style="21"/>
    <col min="13479" max="13479" width="3.7109375" style="21" bestFit="1" customWidth="1"/>
    <col min="13480" max="13480" width="37.7109375" style="21" bestFit="1" customWidth="1"/>
    <col min="13481" max="13481" width="1.28515625" style="21" customWidth="1"/>
    <col min="13482" max="13482" width="13.28515625" style="21" bestFit="1" customWidth="1"/>
    <col min="13483" max="13483" width="1.28515625" style="21" customWidth="1"/>
    <col min="13484" max="13485" width="24.5703125" style="21" customWidth="1"/>
    <col min="13486" max="13486" width="14.7109375" style="21" bestFit="1" customWidth="1"/>
    <col min="13487" max="13487" width="1.28515625" style="21" customWidth="1"/>
    <col min="13488" max="13488" width="12" style="21" bestFit="1" customWidth="1"/>
    <col min="13489" max="13490" width="12" style="21" customWidth="1"/>
    <col min="13491" max="13734" width="11.42578125" style="21"/>
    <col min="13735" max="13735" width="3.7109375" style="21" bestFit="1" customWidth="1"/>
    <col min="13736" max="13736" width="37.7109375" style="21" bestFit="1" customWidth="1"/>
    <col min="13737" max="13737" width="1.28515625" style="21" customWidth="1"/>
    <col min="13738" max="13738" width="13.28515625" style="21" bestFit="1" customWidth="1"/>
    <col min="13739" max="13739" width="1.28515625" style="21" customWidth="1"/>
    <col min="13740" max="13741" width="24.5703125" style="21" customWidth="1"/>
    <col min="13742" max="13742" width="14.7109375" style="21" bestFit="1" customWidth="1"/>
    <col min="13743" max="13743" width="1.28515625" style="21" customWidth="1"/>
    <col min="13744" max="13744" width="12" style="21" bestFit="1" customWidth="1"/>
    <col min="13745" max="13746" width="12" style="21" customWidth="1"/>
    <col min="13747" max="13990" width="11.42578125" style="21"/>
    <col min="13991" max="13991" width="3.7109375" style="21" bestFit="1" customWidth="1"/>
    <col min="13992" max="13992" width="37.7109375" style="21" bestFit="1" customWidth="1"/>
    <col min="13993" max="13993" width="1.28515625" style="21" customWidth="1"/>
    <col min="13994" max="13994" width="13.28515625" style="21" bestFit="1" customWidth="1"/>
    <col min="13995" max="13995" width="1.28515625" style="21" customWidth="1"/>
    <col min="13996" max="13997" width="24.5703125" style="21" customWidth="1"/>
    <col min="13998" max="13998" width="14.7109375" style="21" bestFit="1" customWidth="1"/>
    <col min="13999" max="13999" width="1.28515625" style="21" customWidth="1"/>
    <col min="14000" max="14000" width="12" style="21" bestFit="1" customWidth="1"/>
    <col min="14001" max="14002" width="12" style="21" customWidth="1"/>
    <col min="14003" max="14246" width="11.42578125" style="21"/>
    <col min="14247" max="14247" width="3.7109375" style="21" bestFit="1" customWidth="1"/>
    <col min="14248" max="14248" width="37.7109375" style="21" bestFit="1" customWidth="1"/>
    <col min="14249" max="14249" width="1.28515625" style="21" customWidth="1"/>
    <col min="14250" max="14250" width="13.28515625" style="21" bestFit="1" customWidth="1"/>
    <col min="14251" max="14251" width="1.28515625" style="21" customWidth="1"/>
    <col min="14252" max="14253" width="24.5703125" style="21" customWidth="1"/>
    <col min="14254" max="14254" width="14.7109375" style="21" bestFit="1" customWidth="1"/>
    <col min="14255" max="14255" width="1.28515625" style="21" customWidth="1"/>
    <col min="14256" max="14256" width="12" style="21" bestFit="1" customWidth="1"/>
    <col min="14257" max="14258" width="12" style="21" customWidth="1"/>
    <col min="14259" max="14502" width="11.42578125" style="21"/>
    <col min="14503" max="14503" width="3.7109375" style="21" bestFit="1" customWidth="1"/>
    <col min="14504" max="14504" width="37.7109375" style="21" bestFit="1" customWidth="1"/>
    <col min="14505" max="14505" width="1.28515625" style="21" customWidth="1"/>
    <col min="14506" max="14506" width="13.28515625" style="21" bestFit="1" customWidth="1"/>
    <col min="14507" max="14507" width="1.28515625" style="21" customWidth="1"/>
    <col min="14508" max="14509" width="24.5703125" style="21" customWidth="1"/>
    <col min="14510" max="14510" width="14.7109375" style="21" bestFit="1" customWidth="1"/>
    <col min="14511" max="14511" width="1.28515625" style="21" customWidth="1"/>
    <col min="14512" max="14512" width="12" style="21" bestFit="1" customWidth="1"/>
    <col min="14513" max="14514" width="12" style="21" customWidth="1"/>
    <col min="14515" max="14758" width="11.42578125" style="21"/>
    <col min="14759" max="14759" width="3.7109375" style="21" bestFit="1" customWidth="1"/>
    <col min="14760" max="14760" width="37.7109375" style="21" bestFit="1" customWidth="1"/>
    <col min="14761" max="14761" width="1.28515625" style="21" customWidth="1"/>
    <col min="14762" max="14762" width="13.28515625" style="21" bestFit="1" customWidth="1"/>
    <col min="14763" max="14763" width="1.28515625" style="21" customWidth="1"/>
    <col min="14764" max="14765" width="24.5703125" style="21" customWidth="1"/>
    <col min="14766" max="14766" width="14.7109375" style="21" bestFit="1" customWidth="1"/>
    <col min="14767" max="14767" width="1.28515625" style="21" customWidth="1"/>
    <col min="14768" max="14768" width="12" style="21" bestFit="1" customWidth="1"/>
    <col min="14769" max="14770" width="12" style="21" customWidth="1"/>
    <col min="14771" max="15014" width="11.42578125" style="21"/>
    <col min="15015" max="15015" width="3.7109375" style="21" bestFit="1" customWidth="1"/>
    <col min="15016" max="15016" width="37.7109375" style="21" bestFit="1" customWidth="1"/>
    <col min="15017" max="15017" width="1.28515625" style="21" customWidth="1"/>
    <col min="15018" max="15018" width="13.28515625" style="21" bestFit="1" customWidth="1"/>
    <col min="15019" max="15019" width="1.28515625" style="21" customWidth="1"/>
    <col min="15020" max="15021" width="24.5703125" style="21" customWidth="1"/>
    <col min="15022" max="15022" width="14.7109375" style="21" bestFit="1" customWidth="1"/>
    <col min="15023" max="15023" width="1.28515625" style="21" customWidth="1"/>
    <col min="15024" max="15024" width="12" style="21" bestFit="1" customWidth="1"/>
    <col min="15025" max="15026" width="12" style="21" customWidth="1"/>
    <col min="15027" max="15270" width="11.42578125" style="21"/>
    <col min="15271" max="15271" width="3.7109375" style="21" bestFit="1" customWidth="1"/>
    <col min="15272" max="15272" width="37.7109375" style="21" bestFit="1" customWidth="1"/>
    <col min="15273" max="15273" width="1.28515625" style="21" customWidth="1"/>
    <col min="15274" max="15274" width="13.28515625" style="21" bestFit="1" customWidth="1"/>
    <col min="15275" max="15275" width="1.28515625" style="21" customWidth="1"/>
    <col min="15276" max="15277" width="24.5703125" style="21" customWidth="1"/>
    <col min="15278" max="15278" width="14.7109375" style="21" bestFit="1" customWidth="1"/>
    <col min="15279" max="15279" width="1.28515625" style="21" customWidth="1"/>
    <col min="15280" max="15280" width="12" style="21" bestFit="1" customWidth="1"/>
    <col min="15281" max="15282" width="12" style="21" customWidth="1"/>
    <col min="15283" max="15526" width="11.42578125" style="21"/>
    <col min="15527" max="15527" width="3.7109375" style="21" bestFit="1" customWidth="1"/>
    <col min="15528" max="15528" width="37.7109375" style="21" bestFit="1" customWidth="1"/>
    <col min="15529" max="15529" width="1.28515625" style="21" customWidth="1"/>
    <col min="15530" max="15530" width="13.28515625" style="21" bestFit="1" customWidth="1"/>
    <col min="15531" max="15531" width="1.28515625" style="21" customWidth="1"/>
    <col min="15532" max="15533" width="24.5703125" style="21" customWidth="1"/>
    <col min="15534" max="15534" width="14.7109375" style="21" bestFit="1" customWidth="1"/>
    <col min="15535" max="15535" width="1.28515625" style="21" customWidth="1"/>
    <col min="15536" max="15536" width="12" style="21" bestFit="1" customWidth="1"/>
    <col min="15537" max="15538" width="12" style="21" customWidth="1"/>
    <col min="15539" max="15782" width="11.42578125" style="21"/>
    <col min="15783" max="15783" width="3.7109375" style="21" bestFit="1" customWidth="1"/>
    <col min="15784" max="15784" width="37.7109375" style="21" bestFit="1" customWidth="1"/>
    <col min="15785" max="15785" width="1.28515625" style="21" customWidth="1"/>
    <col min="15786" max="15786" width="13.28515625" style="21" bestFit="1" customWidth="1"/>
    <col min="15787" max="15787" width="1.28515625" style="21" customWidth="1"/>
    <col min="15788" max="15789" width="24.5703125" style="21" customWidth="1"/>
    <col min="15790" max="15790" width="14.7109375" style="21" bestFit="1" customWidth="1"/>
    <col min="15791" max="15791" width="1.28515625" style="21" customWidth="1"/>
    <col min="15792" max="15792" width="12" style="21" bestFit="1" customWidth="1"/>
    <col min="15793" max="15794" width="12" style="21" customWidth="1"/>
    <col min="15795" max="16038" width="11.42578125" style="21"/>
    <col min="16039" max="16039" width="3.7109375" style="21" bestFit="1" customWidth="1"/>
    <col min="16040" max="16040" width="37.7109375" style="21" bestFit="1" customWidth="1"/>
    <col min="16041" max="16041" width="1.28515625" style="21" customWidth="1"/>
    <col min="16042" max="16042" width="13.28515625" style="21" bestFit="1" customWidth="1"/>
    <col min="16043" max="16043" width="1.28515625" style="21" customWidth="1"/>
    <col min="16044" max="16045" width="24.5703125" style="21" customWidth="1"/>
    <col min="16046" max="16046" width="14.7109375" style="21" bestFit="1" customWidth="1"/>
    <col min="16047" max="16047" width="1.28515625" style="21" customWidth="1"/>
    <col min="16048" max="16048" width="12" style="21" bestFit="1" customWidth="1"/>
    <col min="16049" max="16050" width="12" style="21" customWidth="1"/>
    <col min="16051" max="16264" width="11.42578125" style="21"/>
    <col min="16265" max="16384" width="14.7109375" style="21" customWidth="1"/>
  </cols>
  <sheetData>
    <row r="1" spans="1:12" s="2" customFormat="1" ht="47.25" customHeight="1">
      <c r="A1" s="29"/>
      <c r="C1" s="59"/>
      <c r="D1" s="109" t="s">
        <v>152</v>
      </c>
      <c r="E1" s="109"/>
      <c r="F1" s="109"/>
      <c r="G1" s="109"/>
      <c r="H1" s="109"/>
      <c r="I1" s="109"/>
    </row>
    <row r="2" spans="1:12" s="5" customFormat="1" ht="21">
      <c r="A2" s="30"/>
      <c r="B2" s="31"/>
      <c r="C2" s="90"/>
      <c r="D2" s="34" t="s">
        <v>153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1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2"/>
      <c r="D4" s="36"/>
      <c r="E4" s="35"/>
      <c r="F4" s="36"/>
      <c r="G4" s="35"/>
      <c r="H4" s="35"/>
      <c r="I4" s="35"/>
      <c r="J4" s="108" t="s">
        <v>42</v>
      </c>
      <c r="K4" s="108" t="s">
        <v>41</v>
      </c>
      <c r="L4" s="108" t="s">
        <v>43</v>
      </c>
    </row>
    <row r="5" spans="1:12" s="5" customFormat="1" ht="36" customHeight="1">
      <c r="A5" s="30"/>
      <c r="B5" s="60" t="s">
        <v>21</v>
      </c>
      <c r="C5" s="93"/>
      <c r="D5" s="61" t="s">
        <v>45</v>
      </c>
      <c r="E5" s="62"/>
      <c r="F5" s="63" t="s">
        <v>22</v>
      </c>
      <c r="G5" s="38"/>
      <c r="H5" s="72" t="s">
        <v>46</v>
      </c>
      <c r="J5" s="108"/>
      <c r="K5" s="108"/>
      <c r="L5" s="108"/>
    </row>
    <row r="6" spans="1:12" s="69" customFormat="1" ht="15" customHeight="1">
      <c r="A6" s="64"/>
      <c r="B6" s="64"/>
      <c r="C6" s="96"/>
      <c r="D6" s="65"/>
      <c r="E6" s="78"/>
      <c r="F6" s="64"/>
      <c r="G6" s="70"/>
      <c r="H6" s="78"/>
      <c r="I6" s="56"/>
      <c r="J6" s="83"/>
      <c r="K6" s="83"/>
      <c r="L6" s="83"/>
    </row>
    <row r="7" spans="1:12" s="69" customFormat="1" ht="15" customHeight="1">
      <c r="A7" s="64"/>
      <c r="B7" s="66" t="s">
        <v>52</v>
      </c>
      <c r="C7" s="94"/>
      <c r="D7" s="67"/>
      <c r="E7" s="76"/>
      <c r="F7" s="68"/>
      <c r="G7" s="70"/>
      <c r="H7" s="81"/>
      <c r="I7" s="56"/>
      <c r="J7" s="81"/>
      <c r="K7" s="81"/>
      <c r="L7" s="81"/>
    </row>
    <row r="8" spans="1:12" s="69" customFormat="1" ht="15" customHeight="1">
      <c r="A8" s="87">
        <v>1</v>
      </c>
      <c r="B8" s="73" t="s">
        <v>53</v>
      </c>
      <c r="C8" s="95" t="s">
        <v>58</v>
      </c>
      <c r="D8" s="77">
        <v>8190000</v>
      </c>
      <c r="E8" s="76"/>
      <c r="F8" s="77">
        <v>200000</v>
      </c>
      <c r="G8" s="70"/>
      <c r="H8" s="79">
        <f>D8-F8</f>
        <v>7990000</v>
      </c>
      <c r="I8" s="56"/>
      <c r="J8" s="79">
        <f>H8*(1-L8)</f>
        <v>7590500</v>
      </c>
      <c r="K8" s="82">
        <v>0.04</v>
      </c>
      <c r="L8" s="82">
        <v>0.05</v>
      </c>
    </row>
    <row r="9" spans="1:12" s="69" customFormat="1" ht="15" customHeight="1">
      <c r="A9" s="7"/>
      <c r="B9" s="64"/>
      <c r="C9" s="94" t="s">
        <v>58</v>
      </c>
      <c r="D9" s="65"/>
      <c r="E9" s="78"/>
      <c r="F9" s="64"/>
      <c r="G9" s="70"/>
      <c r="H9" s="78"/>
      <c r="I9" s="56"/>
      <c r="J9" s="78"/>
      <c r="K9" s="78"/>
      <c r="L9" s="78"/>
    </row>
    <row r="10" spans="1:12" s="69" customFormat="1" ht="15" customHeight="1">
      <c r="A10" s="14"/>
      <c r="B10" s="66" t="s">
        <v>127</v>
      </c>
      <c r="C10" s="106"/>
      <c r="D10" s="67"/>
      <c r="E10" s="76"/>
      <c r="F10" s="68"/>
      <c r="G10" s="70"/>
      <c r="H10" s="81"/>
      <c r="I10" s="56"/>
      <c r="J10" s="81"/>
      <c r="K10" s="81"/>
      <c r="L10" s="81"/>
    </row>
    <row r="11" spans="1:12" s="69" customFormat="1" ht="15" customHeight="1">
      <c r="A11" s="87">
        <v>2</v>
      </c>
      <c r="B11" s="107" t="s">
        <v>128</v>
      </c>
      <c r="C11" s="106" t="s">
        <v>129</v>
      </c>
      <c r="D11" s="77">
        <v>9490000</v>
      </c>
      <c r="E11" s="76"/>
      <c r="F11" s="77">
        <v>700000</v>
      </c>
      <c r="G11" s="70"/>
      <c r="H11" s="79">
        <f t="shared" ref="H11:H12" si="0">D11-F11</f>
        <v>8790000</v>
      </c>
      <c r="I11" s="56"/>
      <c r="J11" s="79">
        <f t="shared" ref="J11:J13" si="1">H11*(1-L11)</f>
        <v>8350500</v>
      </c>
      <c r="K11" s="82">
        <v>0.04</v>
      </c>
      <c r="L11" s="82">
        <v>0.05</v>
      </c>
    </row>
    <row r="12" spans="1:12" s="69" customFormat="1" ht="15" customHeight="1">
      <c r="A12" s="87">
        <v>3</v>
      </c>
      <c r="B12" s="73" t="s">
        <v>130</v>
      </c>
      <c r="C12" s="106" t="s">
        <v>131</v>
      </c>
      <c r="D12" s="77">
        <v>9590000</v>
      </c>
      <c r="E12" s="76"/>
      <c r="F12" s="77">
        <v>400000</v>
      </c>
      <c r="G12" s="70"/>
      <c r="H12" s="79">
        <f t="shared" si="0"/>
        <v>9190000</v>
      </c>
      <c r="I12" s="56"/>
      <c r="J12" s="79">
        <f t="shared" si="1"/>
        <v>8730500</v>
      </c>
      <c r="K12" s="82">
        <v>0.04</v>
      </c>
      <c r="L12" s="82">
        <v>0.05</v>
      </c>
    </row>
    <row r="13" spans="1:12" s="69" customFormat="1" ht="15" customHeight="1">
      <c r="A13" s="87">
        <v>4</v>
      </c>
      <c r="B13" s="73" t="s">
        <v>132</v>
      </c>
      <c r="C13" s="106" t="s">
        <v>133</v>
      </c>
      <c r="D13" s="77">
        <v>10790000</v>
      </c>
      <c r="E13" s="76"/>
      <c r="F13" s="77">
        <v>400000</v>
      </c>
      <c r="G13" s="70"/>
      <c r="H13" s="79">
        <f>D13-F13</f>
        <v>10390000</v>
      </c>
      <c r="I13" s="56"/>
      <c r="J13" s="79">
        <f t="shared" si="1"/>
        <v>9870500</v>
      </c>
      <c r="K13" s="82">
        <v>0.04</v>
      </c>
      <c r="L13" s="82">
        <v>0.05</v>
      </c>
    </row>
    <row r="14" spans="1:12" s="69" customFormat="1" ht="15" customHeight="1">
      <c r="A14" s="14"/>
      <c r="B14" s="75"/>
      <c r="C14" s="95"/>
      <c r="D14" s="80"/>
      <c r="E14" s="76"/>
      <c r="F14" s="80"/>
      <c r="G14" s="70"/>
      <c r="H14" s="80"/>
      <c r="I14" s="56"/>
      <c r="J14" s="80"/>
      <c r="K14" s="80"/>
      <c r="L14" s="80"/>
    </row>
    <row r="15" spans="1:12" s="69" customFormat="1" ht="15" customHeight="1">
      <c r="A15" s="14"/>
      <c r="B15" s="66" t="s">
        <v>85</v>
      </c>
      <c r="C15" s="94"/>
      <c r="D15" s="67"/>
      <c r="E15" s="76"/>
      <c r="F15" s="68"/>
      <c r="G15" s="70"/>
      <c r="H15" s="81"/>
      <c r="I15" s="56"/>
      <c r="J15" s="81"/>
      <c r="K15" s="81"/>
      <c r="L15" s="81"/>
    </row>
    <row r="16" spans="1:12" s="69" customFormat="1" ht="15" customHeight="1">
      <c r="A16" s="87">
        <v>5</v>
      </c>
      <c r="B16" s="73" t="s">
        <v>80</v>
      </c>
      <c r="C16" s="95" t="s">
        <v>106</v>
      </c>
      <c r="D16" s="77">
        <v>10390000</v>
      </c>
      <c r="E16" s="76"/>
      <c r="F16" s="77">
        <v>300000</v>
      </c>
      <c r="G16" s="70"/>
      <c r="H16" s="79">
        <f t="shared" ref="H16:H18" si="2">D16-F16</f>
        <v>10090000</v>
      </c>
      <c r="I16" s="56"/>
      <c r="J16" s="79">
        <f t="shared" ref="J16:J17" si="3">H16*(1-L16)</f>
        <v>9585500</v>
      </c>
      <c r="K16" s="82">
        <v>0.04</v>
      </c>
      <c r="L16" s="82">
        <v>0.05</v>
      </c>
    </row>
    <row r="17" spans="1:12" s="69" customFormat="1" ht="15" customHeight="1">
      <c r="A17" s="87">
        <v>6</v>
      </c>
      <c r="B17" s="73" t="s">
        <v>81</v>
      </c>
      <c r="C17" s="95" t="s">
        <v>107</v>
      </c>
      <c r="D17" s="77">
        <v>10790000</v>
      </c>
      <c r="E17" s="76"/>
      <c r="F17" s="77">
        <v>300000</v>
      </c>
      <c r="G17" s="70"/>
      <c r="H17" s="79">
        <f t="shared" si="2"/>
        <v>10490000</v>
      </c>
      <c r="I17" s="56"/>
      <c r="J17" s="79">
        <f t="shared" si="3"/>
        <v>9965500</v>
      </c>
      <c r="K17" s="82">
        <v>0.04</v>
      </c>
      <c r="L17" s="82">
        <v>0.05</v>
      </c>
    </row>
    <row r="18" spans="1:12" s="69" customFormat="1" ht="15" customHeight="1">
      <c r="A18" s="87">
        <v>7</v>
      </c>
      <c r="B18" s="73" t="s">
        <v>87</v>
      </c>
      <c r="C18" s="95" t="s">
        <v>108</v>
      </c>
      <c r="D18" s="77">
        <v>11590000</v>
      </c>
      <c r="E18" s="76"/>
      <c r="F18" s="77">
        <v>300000</v>
      </c>
      <c r="G18" s="70"/>
      <c r="H18" s="79">
        <f t="shared" si="2"/>
        <v>11290000</v>
      </c>
      <c r="I18" s="56"/>
      <c r="J18" s="79">
        <f t="shared" ref="J18" si="4">H18*(1-L18)</f>
        <v>10725500</v>
      </c>
      <c r="K18" s="82">
        <v>0.04</v>
      </c>
      <c r="L18" s="82">
        <v>0.05</v>
      </c>
    </row>
    <row r="19" spans="1:12" s="69" customFormat="1" ht="15" customHeight="1">
      <c r="A19" s="14"/>
      <c r="B19" s="75"/>
      <c r="C19" s="95"/>
      <c r="D19" s="80"/>
      <c r="E19" s="76"/>
      <c r="F19" s="80"/>
      <c r="G19" s="70"/>
      <c r="H19" s="80"/>
      <c r="I19" s="56"/>
      <c r="J19" s="80"/>
      <c r="K19" s="80"/>
      <c r="L19" s="80"/>
    </row>
    <row r="20" spans="1:12" s="69" customFormat="1" ht="15" customHeight="1">
      <c r="A20" s="14"/>
      <c r="B20" s="66" t="s">
        <v>145</v>
      </c>
      <c r="C20" s="94"/>
      <c r="D20" s="67"/>
      <c r="E20" s="76"/>
      <c r="F20" s="68"/>
      <c r="G20" s="70"/>
      <c r="H20" s="81"/>
      <c r="I20" s="56"/>
      <c r="J20" s="81"/>
      <c r="K20" s="81"/>
      <c r="L20" s="81"/>
    </row>
    <row r="21" spans="1:12" s="69" customFormat="1" ht="15" customHeight="1">
      <c r="A21" s="87">
        <v>8</v>
      </c>
      <c r="B21" s="73" t="s">
        <v>146</v>
      </c>
      <c r="C21" s="95" t="s">
        <v>147</v>
      </c>
      <c r="D21" s="77">
        <v>11090000</v>
      </c>
      <c r="E21" s="76"/>
      <c r="F21" s="77">
        <v>300000</v>
      </c>
      <c r="G21" s="70"/>
      <c r="H21" s="79">
        <f t="shared" ref="H21:H23" si="5">D21-F21</f>
        <v>10790000</v>
      </c>
      <c r="I21" s="56"/>
      <c r="J21" s="79">
        <f t="shared" ref="J21:J23" si="6">H21*(1-L21)</f>
        <v>10250500</v>
      </c>
      <c r="K21" s="82">
        <v>0.04</v>
      </c>
      <c r="L21" s="82">
        <v>0.05</v>
      </c>
    </row>
    <row r="22" spans="1:12" s="69" customFormat="1" ht="15" customHeight="1">
      <c r="A22" s="87">
        <v>9</v>
      </c>
      <c r="B22" s="73" t="s">
        <v>148</v>
      </c>
      <c r="C22" s="95" t="s">
        <v>149</v>
      </c>
      <c r="D22" s="77">
        <v>11890000</v>
      </c>
      <c r="E22" s="76"/>
      <c r="F22" s="77">
        <v>300000</v>
      </c>
      <c r="G22" s="70"/>
      <c r="H22" s="79">
        <f t="shared" si="5"/>
        <v>11590000</v>
      </c>
      <c r="I22" s="56"/>
      <c r="J22" s="79">
        <f t="shared" si="6"/>
        <v>11010500</v>
      </c>
      <c r="K22" s="82">
        <v>0.04</v>
      </c>
      <c r="L22" s="82">
        <v>0.05</v>
      </c>
    </row>
    <row r="23" spans="1:12" s="69" customFormat="1" ht="15" customHeight="1">
      <c r="A23" s="87">
        <v>10</v>
      </c>
      <c r="B23" s="73" t="s">
        <v>150</v>
      </c>
      <c r="C23" s="95" t="s">
        <v>151</v>
      </c>
      <c r="D23" s="77">
        <v>14090000</v>
      </c>
      <c r="E23" s="76"/>
      <c r="F23" s="77">
        <v>300000</v>
      </c>
      <c r="G23" s="70"/>
      <c r="H23" s="79">
        <f t="shared" si="5"/>
        <v>13790000</v>
      </c>
      <c r="I23" s="56"/>
      <c r="J23" s="79">
        <f t="shared" si="6"/>
        <v>13100500</v>
      </c>
      <c r="K23" s="82">
        <v>0.04</v>
      </c>
      <c r="L23" s="82">
        <v>0.05</v>
      </c>
    </row>
    <row r="24" spans="1:12" s="69" customFormat="1" ht="15" customHeight="1">
      <c r="A24" s="14"/>
      <c r="B24" s="75"/>
      <c r="C24" s="95"/>
      <c r="D24" s="80"/>
      <c r="E24" s="76"/>
      <c r="F24" s="80"/>
      <c r="G24" s="70"/>
      <c r="H24" s="80"/>
      <c r="I24" s="56"/>
      <c r="J24" s="80"/>
      <c r="K24" s="80"/>
      <c r="L24" s="80"/>
    </row>
    <row r="25" spans="1:12" s="69" customFormat="1" ht="15" customHeight="1">
      <c r="A25" s="7"/>
      <c r="B25" s="66" t="s">
        <v>54</v>
      </c>
      <c r="C25" s="94"/>
      <c r="D25" s="67"/>
      <c r="E25" s="76"/>
      <c r="F25" s="68"/>
      <c r="G25" s="70"/>
      <c r="H25" s="81"/>
      <c r="I25" s="56"/>
      <c r="J25" s="81"/>
      <c r="K25" s="81"/>
      <c r="L25" s="81"/>
    </row>
    <row r="26" spans="1:12" s="69" customFormat="1" ht="15" customHeight="1">
      <c r="A26" s="87">
        <v>11</v>
      </c>
      <c r="B26" s="73" t="s">
        <v>55</v>
      </c>
      <c r="C26" s="95" t="s">
        <v>59</v>
      </c>
      <c r="D26" s="77">
        <v>14190000</v>
      </c>
      <c r="E26" s="76"/>
      <c r="F26" s="77">
        <v>400000</v>
      </c>
      <c r="G26" s="70"/>
      <c r="H26" s="79">
        <f t="shared" ref="H26:H28" si="7">D26-F26</f>
        <v>13790000</v>
      </c>
      <c r="I26" s="56"/>
      <c r="J26" s="79">
        <f t="shared" ref="J26:J28" si="8">H26*(1-L26)</f>
        <v>13100500</v>
      </c>
      <c r="K26" s="82">
        <v>0.04</v>
      </c>
      <c r="L26" s="82">
        <v>0.05</v>
      </c>
    </row>
    <row r="27" spans="1:12" s="69" customFormat="1" ht="15" customHeight="1">
      <c r="A27" s="87">
        <v>12</v>
      </c>
      <c r="B27" s="73" t="s">
        <v>56</v>
      </c>
      <c r="C27" s="95" t="s">
        <v>60</v>
      </c>
      <c r="D27" s="77">
        <v>15290000</v>
      </c>
      <c r="E27" s="76"/>
      <c r="F27" s="77">
        <v>400000</v>
      </c>
      <c r="G27" s="70"/>
      <c r="H27" s="79">
        <f t="shared" si="7"/>
        <v>14890000</v>
      </c>
      <c r="I27" s="56"/>
      <c r="J27" s="79">
        <f t="shared" si="8"/>
        <v>14145500</v>
      </c>
      <c r="K27" s="82">
        <v>0.04</v>
      </c>
      <c r="L27" s="82">
        <v>0.05</v>
      </c>
    </row>
    <row r="28" spans="1:12" s="69" customFormat="1" ht="15" customHeight="1">
      <c r="A28" s="87">
        <v>13</v>
      </c>
      <c r="B28" s="73" t="s">
        <v>57</v>
      </c>
      <c r="C28" s="95" t="s">
        <v>109</v>
      </c>
      <c r="D28" s="77">
        <v>15990000</v>
      </c>
      <c r="E28" s="76"/>
      <c r="F28" s="77">
        <v>400000</v>
      </c>
      <c r="G28" s="70"/>
      <c r="H28" s="79">
        <f t="shared" si="7"/>
        <v>15590000</v>
      </c>
      <c r="I28" s="56"/>
      <c r="J28" s="79">
        <f t="shared" si="8"/>
        <v>14810500</v>
      </c>
      <c r="K28" s="82">
        <v>0.04</v>
      </c>
      <c r="L28" s="82">
        <v>0.05</v>
      </c>
    </row>
    <row r="29" spans="1:12">
      <c r="A29" s="25"/>
      <c r="B29" s="74"/>
      <c r="C29" s="97" t="s">
        <v>61</v>
      </c>
      <c r="D29" s="80"/>
      <c r="E29" s="76"/>
      <c r="F29" s="80"/>
      <c r="H29" s="80"/>
      <c r="J29" s="80"/>
      <c r="K29" s="80"/>
      <c r="L29" s="80"/>
    </row>
    <row r="30" spans="1:12" s="69" customFormat="1" ht="15" customHeight="1">
      <c r="A30" s="7"/>
      <c r="B30" s="66" t="s">
        <v>93</v>
      </c>
      <c r="C30" s="94"/>
      <c r="D30" s="67"/>
      <c r="E30" s="76"/>
      <c r="F30" s="68"/>
      <c r="G30" s="70"/>
      <c r="H30" s="81"/>
      <c r="I30" s="56"/>
      <c r="J30" s="81"/>
      <c r="K30" s="81"/>
      <c r="L30" s="81"/>
    </row>
    <row r="31" spans="1:12" s="69" customFormat="1" ht="15" customHeight="1">
      <c r="A31" s="87">
        <v>14</v>
      </c>
      <c r="B31" s="73" t="s">
        <v>94</v>
      </c>
      <c r="C31" s="95" t="s">
        <v>110</v>
      </c>
      <c r="D31" s="77">
        <v>13840000</v>
      </c>
      <c r="E31" s="76"/>
      <c r="F31" s="77">
        <v>400000</v>
      </c>
      <c r="G31" s="70"/>
      <c r="H31" s="79">
        <f t="shared" ref="H31:H33" si="9">D31-F31</f>
        <v>13440000</v>
      </c>
      <c r="I31" s="56"/>
      <c r="J31" s="79">
        <f t="shared" ref="J31:J33" si="10">H31*(1-L31)</f>
        <v>12768000</v>
      </c>
      <c r="K31" s="82">
        <v>0.04</v>
      </c>
      <c r="L31" s="82">
        <v>0.05</v>
      </c>
    </row>
    <row r="32" spans="1:12" s="69" customFormat="1" ht="15" customHeight="1">
      <c r="A32" s="87">
        <v>15</v>
      </c>
      <c r="B32" s="73" t="s">
        <v>96</v>
      </c>
      <c r="C32" s="95" t="s">
        <v>111</v>
      </c>
      <c r="D32" s="77">
        <v>14840000</v>
      </c>
      <c r="E32" s="76"/>
      <c r="F32" s="77">
        <v>400000</v>
      </c>
      <c r="G32" s="70"/>
      <c r="H32" s="79">
        <f t="shared" si="9"/>
        <v>14440000</v>
      </c>
      <c r="I32" s="56"/>
      <c r="J32" s="79">
        <f t="shared" si="10"/>
        <v>13718000</v>
      </c>
      <c r="K32" s="82">
        <v>0.04</v>
      </c>
      <c r="L32" s="82">
        <v>0.05</v>
      </c>
    </row>
    <row r="33" spans="1:12" s="69" customFormat="1" ht="15" customHeight="1">
      <c r="A33" s="87">
        <v>16</v>
      </c>
      <c r="B33" s="73" t="s">
        <v>97</v>
      </c>
      <c r="C33" s="95" t="s">
        <v>112</v>
      </c>
      <c r="D33" s="77">
        <v>15840000</v>
      </c>
      <c r="E33" s="76"/>
      <c r="F33" s="77">
        <v>400000</v>
      </c>
      <c r="G33" s="70"/>
      <c r="H33" s="79">
        <f t="shared" si="9"/>
        <v>15440000</v>
      </c>
      <c r="I33" s="56"/>
      <c r="J33" s="79">
        <f t="shared" si="10"/>
        <v>14668000</v>
      </c>
      <c r="K33" s="82">
        <v>0.04</v>
      </c>
      <c r="L33" s="82">
        <v>0.05</v>
      </c>
    </row>
    <row r="34" spans="1:12" s="69" customFormat="1" ht="12.75">
      <c r="A34" s="25"/>
      <c r="B34" s="74"/>
      <c r="C34" s="74"/>
      <c r="D34" s="74"/>
      <c r="E34" s="74"/>
      <c r="F34" s="74"/>
      <c r="G34" s="74"/>
      <c r="H34" s="74"/>
      <c r="I34" s="74"/>
      <c r="J34" s="80"/>
      <c r="K34" s="80"/>
      <c r="L34" s="80"/>
    </row>
    <row r="35" spans="1:12" s="69" customFormat="1" ht="15" customHeight="1">
      <c r="A35" s="7"/>
      <c r="B35" s="66" t="s">
        <v>99</v>
      </c>
      <c r="C35" s="94"/>
      <c r="D35" s="67"/>
      <c r="E35" s="76"/>
      <c r="F35" s="68"/>
      <c r="G35" s="70"/>
      <c r="H35" s="81"/>
      <c r="I35" s="56"/>
      <c r="J35" s="81"/>
      <c r="K35" s="81"/>
      <c r="L35" s="81"/>
    </row>
    <row r="36" spans="1:12" s="69" customFormat="1" ht="15" customHeight="1">
      <c r="A36" s="87">
        <v>17</v>
      </c>
      <c r="B36" s="73" t="s">
        <v>100</v>
      </c>
      <c r="C36" s="95" t="s">
        <v>113</v>
      </c>
      <c r="D36" s="77">
        <v>23090000</v>
      </c>
      <c r="E36" s="76"/>
      <c r="F36" s="77">
        <v>400000</v>
      </c>
      <c r="G36" s="70"/>
      <c r="H36" s="79">
        <f t="shared" ref="H36:H38" si="11">D36-F36</f>
        <v>22690000</v>
      </c>
      <c r="I36" s="56"/>
      <c r="J36" s="79">
        <f t="shared" ref="J36:J38" si="12">H36*(1-L36)</f>
        <v>21555500</v>
      </c>
      <c r="K36" s="82">
        <v>0.04</v>
      </c>
      <c r="L36" s="82">
        <v>0.05</v>
      </c>
    </row>
    <row r="37" spans="1:12" s="69" customFormat="1" ht="15" customHeight="1">
      <c r="A37" s="87">
        <v>18</v>
      </c>
      <c r="B37" s="73" t="s">
        <v>102</v>
      </c>
      <c r="C37" s="95" t="s">
        <v>114</v>
      </c>
      <c r="D37" s="77">
        <v>24590000</v>
      </c>
      <c r="E37" s="76"/>
      <c r="F37" s="77">
        <v>400000</v>
      </c>
      <c r="G37" s="70"/>
      <c r="H37" s="79">
        <f t="shared" si="11"/>
        <v>24190000</v>
      </c>
      <c r="I37" s="56"/>
      <c r="J37" s="79">
        <f t="shared" si="12"/>
        <v>22980500</v>
      </c>
      <c r="K37" s="82">
        <v>0.04</v>
      </c>
      <c r="L37" s="82">
        <v>0.05</v>
      </c>
    </row>
    <row r="38" spans="1:12" s="69" customFormat="1" ht="15" customHeight="1">
      <c r="A38" s="87">
        <v>19</v>
      </c>
      <c r="B38" s="73" t="s">
        <v>104</v>
      </c>
      <c r="C38" s="95" t="s">
        <v>115</v>
      </c>
      <c r="D38" s="77">
        <v>26590000</v>
      </c>
      <c r="E38" s="76"/>
      <c r="F38" s="77">
        <v>400000</v>
      </c>
      <c r="G38" s="70"/>
      <c r="H38" s="79">
        <f t="shared" si="11"/>
        <v>26190000</v>
      </c>
      <c r="I38" s="56"/>
      <c r="J38" s="79">
        <f t="shared" si="12"/>
        <v>24880500</v>
      </c>
      <c r="K38" s="82">
        <v>0.04</v>
      </c>
      <c r="L38" s="82">
        <v>0.05</v>
      </c>
    </row>
    <row r="39" spans="1:12" s="69" customFormat="1">
      <c r="A39" s="25"/>
      <c r="B39" s="74"/>
      <c r="C39" s="97"/>
      <c r="D39" s="80"/>
      <c r="E39" s="76"/>
      <c r="F39" s="80"/>
      <c r="G39" s="80"/>
      <c r="H39" s="80"/>
      <c r="I39" s="80"/>
      <c r="J39" s="80"/>
      <c r="K39" s="80"/>
      <c r="L39" s="80"/>
    </row>
    <row r="40" spans="1:12" s="69" customFormat="1" ht="15" customHeight="1">
      <c r="A40" s="105"/>
      <c r="B40" s="66" t="s">
        <v>23</v>
      </c>
      <c r="C40" s="94"/>
      <c r="D40" s="67"/>
      <c r="E40" s="76"/>
      <c r="F40" s="68"/>
      <c r="G40" s="70"/>
      <c r="H40" s="81"/>
      <c r="I40" s="56"/>
      <c r="J40" s="81"/>
      <c r="K40" s="81"/>
      <c r="L40" s="81"/>
    </row>
    <row r="41" spans="1:12" s="69" customFormat="1" ht="15" customHeight="1">
      <c r="A41" s="87">
        <v>20</v>
      </c>
      <c r="B41" s="73" t="s">
        <v>47</v>
      </c>
      <c r="C41" s="95" t="s">
        <v>62</v>
      </c>
      <c r="D41" s="77">
        <v>28490000</v>
      </c>
      <c r="E41" s="76"/>
      <c r="F41" s="77">
        <v>2500000</v>
      </c>
      <c r="G41" s="70"/>
      <c r="H41" s="79">
        <f t="shared" ref="H41" si="13">D41-F41</f>
        <v>25990000</v>
      </c>
      <c r="I41" s="56"/>
      <c r="J41" s="79">
        <f t="shared" ref="J41" si="14">H41*(1-L41)</f>
        <v>23650900</v>
      </c>
      <c r="K41" s="82">
        <v>0.04</v>
      </c>
      <c r="L41" s="82">
        <v>0.09</v>
      </c>
    </row>
    <row r="42" spans="1:12" ht="12.75">
      <c r="A42" s="25"/>
      <c r="B42" s="74"/>
      <c r="C42" s="74"/>
      <c r="D42" s="74"/>
      <c r="E42" s="74"/>
      <c r="F42" s="74"/>
      <c r="G42" s="74"/>
      <c r="H42" s="80"/>
      <c r="J42" s="80"/>
      <c r="K42" s="80"/>
      <c r="L42" s="80"/>
    </row>
    <row r="43" spans="1:12">
      <c r="C43" s="97" t="s">
        <v>63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37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5" customWidth="1"/>
    <col min="2" max="2" width="14.42578125" style="45" customWidth="1"/>
    <col min="3" max="3" width="14.140625" style="45" customWidth="1"/>
    <col min="4" max="4" width="2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9" width="11.42578125" style="45"/>
    <col min="10" max="10" width="11.85546875" style="45" bestFit="1" customWidth="1"/>
    <col min="11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04-2021'!I1</f>
        <v>PRECIOS SUGERIDOS DE VENTA FLEETSALE N° 04 - 2021</v>
      </c>
      <c r="F3" s="53"/>
    </row>
    <row r="4" spans="1:8" ht="21">
      <c r="A4" s="42"/>
      <c r="B4" s="42"/>
      <c r="C4" s="42"/>
      <c r="D4" s="50"/>
      <c r="E4" s="110" t="str">
        <f>'Bonos BV LPF 04-2021'!D2</f>
        <v>Vigencia: desde 08 de Abril 2021</v>
      </c>
      <c r="F4" s="110"/>
    </row>
    <row r="5" spans="1:8" ht="21">
      <c r="A5" s="42"/>
      <c r="B5" s="42"/>
      <c r="C5" s="42"/>
      <c r="D5" s="50"/>
      <c r="F5" s="52"/>
    </row>
    <row r="6" spans="1:8" ht="25.5">
      <c r="A6" s="43" t="s">
        <v>24</v>
      </c>
      <c r="B6" s="98" t="s">
        <v>25</v>
      </c>
      <c r="C6" s="99" t="s">
        <v>26</v>
      </c>
      <c r="D6" s="49" t="s">
        <v>27</v>
      </c>
      <c r="E6" s="48" t="s">
        <v>21</v>
      </c>
      <c r="F6" s="37"/>
      <c r="G6" s="46" t="s">
        <v>40</v>
      </c>
      <c r="H6" s="54" t="s">
        <v>41</v>
      </c>
    </row>
    <row r="7" spans="1:8">
      <c r="B7" s="71" t="s">
        <v>73</v>
      </c>
      <c r="C7" s="71" t="s">
        <v>74</v>
      </c>
      <c r="D7" s="57" t="str">
        <f t="shared" ref="D7:D19" si="0">B7&amp;" "&amp;LEFT(C7)&amp;" "&amp;RIGHT(C7,4)</f>
        <v>C4S6E3315 D D346</v>
      </c>
      <c r="E7" s="71" t="s">
        <v>53</v>
      </c>
      <c r="G7" s="47">
        <f>VLOOKUP(E7,'Bonos BV LPF 04-2021'!B:J,9,0)</f>
        <v>7590500</v>
      </c>
      <c r="H7" s="55">
        <f>VLOOKUP(E7,'Bonos BV LPF 04-2021'!B:K,10,0)</f>
        <v>0.04</v>
      </c>
    </row>
    <row r="8" spans="1:8">
      <c r="B8" s="71" t="s">
        <v>82</v>
      </c>
      <c r="C8" s="71" t="s">
        <v>83</v>
      </c>
      <c r="D8" s="57" t="str">
        <f t="shared" si="0"/>
        <v>D0S4K4615 D D064</v>
      </c>
      <c r="E8" s="71" t="s">
        <v>80</v>
      </c>
      <c r="G8" s="47">
        <f>VLOOKUP(E8,'Bonos BV LPF 04-2021'!B:J,9,0)</f>
        <v>9585500</v>
      </c>
      <c r="H8" s="55">
        <f>VLOOKUP(E8,'Bonos BV LPF 04-2021'!B:K,10,0)</f>
        <v>0.04</v>
      </c>
    </row>
    <row r="9" spans="1:8">
      <c r="B9" s="71" t="s">
        <v>82</v>
      </c>
      <c r="C9" s="71" t="s">
        <v>84</v>
      </c>
      <c r="D9" s="57" t="str">
        <f t="shared" si="0"/>
        <v>D0S4K4615 G G122</v>
      </c>
      <c r="E9" s="71" t="s">
        <v>81</v>
      </c>
      <c r="G9" s="47">
        <f>VLOOKUP(E9,'Bonos BV LPF 04-2021'!B:J,9,0)</f>
        <v>9965500</v>
      </c>
      <c r="H9" s="55">
        <f>VLOOKUP(E9,'Bonos BV LPF 04-2021'!B:K,10,0)</f>
        <v>0.04</v>
      </c>
    </row>
    <row r="10" spans="1:8">
      <c r="B10" s="71" t="s">
        <v>88</v>
      </c>
      <c r="C10" s="71" t="s">
        <v>89</v>
      </c>
      <c r="D10" s="57" t="str">
        <f t="shared" si="0"/>
        <v>D0S4K461B G G123</v>
      </c>
      <c r="E10" s="71" t="s">
        <v>87</v>
      </c>
      <c r="G10" s="47">
        <f>VLOOKUP(E10,'Bonos BV LPF 04-2021'!B:J,9,0)</f>
        <v>10725500</v>
      </c>
      <c r="H10" s="55">
        <f>VLOOKUP(E10,'Bonos BV LPF 04-2021'!B:K,10,0)</f>
        <v>0.04</v>
      </c>
    </row>
    <row r="11" spans="1:8">
      <c r="B11" s="71" t="s">
        <v>116</v>
      </c>
      <c r="C11" s="71" t="s">
        <v>117</v>
      </c>
      <c r="D11" s="57" t="str">
        <f t="shared" si="0"/>
        <v>FHW5D6617 D D720</v>
      </c>
      <c r="E11" s="71" t="s">
        <v>94</v>
      </c>
      <c r="G11" s="47">
        <f>VLOOKUP(E11,'Bonos BV LPF 04-2021'!B:J,9,0)</f>
        <v>12768000</v>
      </c>
      <c r="H11" s="55">
        <f>VLOOKUP(E11,'Bonos BV LPF 04-2021'!B:K,10,0)</f>
        <v>0.04</v>
      </c>
    </row>
    <row r="12" spans="1:8">
      <c r="B12" s="71" t="s">
        <v>116</v>
      </c>
      <c r="C12" s="71" t="s">
        <v>118</v>
      </c>
      <c r="D12" s="57" t="str">
        <f t="shared" si="0"/>
        <v>FHW5D6617 D D721</v>
      </c>
      <c r="E12" s="71" t="s">
        <v>96</v>
      </c>
      <c r="G12" s="47">
        <f>VLOOKUP(E12,'Bonos BV LPF 04-2021'!B:J,9,0)</f>
        <v>13718000</v>
      </c>
      <c r="H12" s="55">
        <f>VLOOKUP(E12,'Bonos BV LPF 04-2021'!B:K,10,0)</f>
        <v>0.04</v>
      </c>
    </row>
    <row r="13" spans="1:8">
      <c r="B13" s="71" t="s">
        <v>119</v>
      </c>
      <c r="C13" s="71" t="s">
        <v>120</v>
      </c>
      <c r="D13" s="57" t="str">
        <f>B13&amp;" "&amp;LEFT(C13)&amp;" "&amp;RIGHT(C13,4)</f>
        <v>FHW5D661V D D722</v>
      </c>
      <c r="E13" s="71" t="s">
        <v>97</v>
      </c>
      <c r="G13" s="47">
        <f>VLOOKUP(E13,'Bonos BV LPF 04-2021'!B:J,9,0)</f>
        <v>14668000</v>
      </c>
      <c r="H13" s="55">
        <f>VLOOKUP(E13,'Bonos BV LPF 04-2021'!B:K,10,0)</f>
        <v>0.04</v>
      </c>
    </row>
    <row r="14" spans="1:8">
      <c r="B14" s="71" t="s">
        <v>48</v>
      </c>
      <c r="C14" s="71" t="s">
        <v>49</v>
      </c>
      <c r="D14" s="57" t="str">
        <f t="shared" si="0"/>
        <v>G7S6ZEZ7Z G GAIN</v>
      </c>
      <c r="E14" s="71" t="s">
        <v>47</v>
      </c>
      <c r="G14" s="47">
        <f>VLOOKUP(E14,'Bonos BV LPF 04-2021'!B:J,9,0)</f>
        <v>23650900</v>
      </c>
      <c r="H14" s="55">
        <f>VLOOKUP(E14,'Bonos BV LPF 04-2021'!B:K,10,0)</f>
        <v>0.04</v>
      </c>
    </row>
    <row r="15" spans="1:8">
      <c r="B15" s="71" t="s">
        <v>48</v>
      </c>
      <c r="C15" s="71" t="s">
        <v>50</v>
      </c>
      <c r="D15" s="57" t="str">
        <f t="shared" si="0"/>
        <v>G7S6ZEZ7Z G G760</v>
      </c>
      <c r="E15" s="71" t="s">
        <v>47</v>
      </c>
      <c r="G15" s="47">
        <f>VLOOKUP(E15,'Bonos BV LPF 04-2021'!B:J,9,0)</f>
        <v>23650900</v>
      </c>
      <c r="H15" s="55">
        <f>VLOOKUP(E15,'Bonos BV LPF 04-2021'!B:K,10,0)</f>
        <v>0.04</v>
      </c>
    </row>
    <row r="16" spans="1:8">
      <c r="B16" s="71" t="s">
        <v>156</v>
      </c>
      <c r="C16" s="71" t="s">
        <v>157</v>
      </c>
      <c r="D16" s="57" t="str">
        <f t="shared" si="0"/>
        <v>H6S4D261F D D806</v>
      </c>
      <c r="E16" s="71" t="s">
        <v>150</v>
      </c>
      <c r="G16" s="47">
        <f>VLOOKUP(E16,'Bonos BV LPF 04-2021'!B:J,9,0)</f>
        <v>13100500</v>
      </c>
      <c r="H16" s="55">
        <f>VLOOKUP(E16,'Bonos BV LPF 04-2021'!B:K,10,0)</f>
        <v>0.04</v>
      </c>
    </row>
    <row r="17" spans="2:8">
      <c r="B17" s="71" t="s">
        <v>156</v>
      </c>
      <c r="C17" s="71" t="s">
        <v>158</v>
      </c>
      <c r="D17" s="57" t="str">
        <f t="shared" si="0"/>
        <v>H6S4D261F D D677</v>
      </c>
      <c r="E17" s="71" t="s">
        <v>150</v>
      </c>
      <c r="G17" s="47">
        <f>VLOOKUP(E17,'Bonos BV LPF 04-2021'!B:J,9,0)</f>
        <v>13100500</v>
      </c>
      <c r="H17" s="55">
        <f>VLOOKUP(E17,'Bonos BV LPF 04-2021'!B:K,10,0)</f>
        <v>0.04</v>
      </c>
    </row>
    <row r="18" spans="2:8">
      <c r="B18" s="71" t="s">
        <v>156</v>
      </c>
      <c r="C18" s="71" t="s">
        <v>159</v>
      </c>
      <c r="D18" s="57" t="str">
        <f>B18&amp;" "&amp;LEFT(C18)&amp;" "&amp;RIGHT(C18,4)</f>
        <v>H6S4D261F D D705</v>
      </c>
      <c r="E18" s="71" t="s">
        <v>150</v>
      </c>
      <c r="G18" s="47">
        <f>VLOOKUP(E18,'Bonos BV LPF 04-2021'!B:J,9,0)</f>
        <v>13100500</v>
      </c>
      <c r="H18" s="55">
        <f>VLOOKUP(E18,'Bonos BV LPF 04-2021'!B:K,10,0)</f>
        <v>0.04</v>
      </c>
    </row>
    <row r="19" spans="2:8">
      <c r="B19" s="71" t="s">
        <v>160</v>
      </c>
      <c r="C19" s="71" t="s">
        <v>161</v>
      </c>
      <c r="D19" s="57" t="str">
        <f t="shared" si="0"/>
        <v>H6S4K4617 D D807</v>
      </c>
      <c r="E19" s="71" t="s">
        <v>148</v>
      </c>
      <c r="G19" s="47">
        <f>VLOOKUP(E19,'Bonos BV LPF 04-2021'!B:J,9,0)</f>
        <v>11010500</v>
      </c>
      <c r="H19" s="55">
        <f>VLOOKUP(E19,'Bonos BV LPF 04-2021'!B:K,10,0)</f>
        <v>0.04</v>
      </c>
    </row>
    <row r="20" spans="2:8">
      <c r="B20" s="71" t="s">
        <v>160</v>
      </c>
      <c r="C20" s="71" t="s">
        <v>162</v>
      </c>
      <c r="D20" s="57" t="str">
        <f>B20&amp;" "&amp;LEFT(C20)&amp;" "&amp;RIGHT(C20,4)</f>
        <v>H6S4K4617 D D658</v>
      </c>
      <c r="E20" s="71" t="s">
        <v>148</v>
      </c>
      <c r="G20" s="47">
        <f>VLOOKUP(E20,'Bonos BV LPF 04-2021'!B:J,9,0)</f>
        <v>11010500</v>
      </c>
      <c r="H20" s="55">
        <f>VLOOKUP(E20,'Bonos BV LPF 04-2021'!B:K,10,0)</f>
        <v>0.04</v>
      </c>
    </row>
    <row r="21" spans="2:8">
      <c r="B21" s="71" t="s">
        <v>160</v>
      </c>
      <c r="C21" s="71" t="s">
        <v>163</v>
      </c>
      <c r="D21" s="57" t="str">
        <f t="shared" ref="D21:D37" si="1">B21&amp;" "&amp;LEFT(C21)&amp;" "&amp;RIGHT(C21,4)</f>
        <v>H6S4K4617 D D656</v>
      </c>
      <c r="E21" s="71" t="s">
        <v>146</v>
      </c>
      <c r="G21" s="47">
        <f>VLOOKUP(E21,'Bonos BV LPF 04-2021'!B:J,9,0)</f>
        <v>10250500</v>
      </c>
      <c r="H21" s="55">
        <f>VLOOKUP(E21,'Bonos BV LPF 04-2021'!B:K,10,0)</f>
        <v>0.04</v>
      </c>
    </row>
    <row r="22" spans="2:8">
      <c r="B22" s="71" t="s">
        <v>136</v>
      </c>
      <c r="C22" s="71" t="s">
        <v>138</v>
      </c>
      <c r="D22" s="57" t="str">
        <f t="shared" si="1"/>
        <v>HQS6K3615 D D543</v>
      </c>
      <c r="E22" s="71" t="s">
        <v>130</v>
      </c>
      <c r="G22" s="47">
        <f>VLOOKUP(E22,'Bonos BV LPF 04-2021'!B:J,9,0)</f>
        <v>8730500</v>
      </c>
      <c r="H22" s="55">
        <f>VLOOKUP(E22,'Bonos BV LPF 04-2021'!B:K,10,0)</f>
        <v>0.04</v>
      </c>
    </row>
    <row r="23" spans="2:8">
      <c r="B23" s="71" t="s">
        <v>136</v>
      </c>
      <c r="C23" s="71" t="s">
        <v>139</v>
      </c>
      <c r="D23" s="57" t="str">
        <f t="shared" si="1"/>
        <v>HQS6K3615 D D542</v>
      </c>
      <c r="E23" s="71" t="s">
        <v>128</v>
      </c>
      <c r="G23" s="47">
        <f>VLOOKUP(E23,'Bonos BV LPF 04-2021'!B:J,9,0)</f>
        <v>8350500</v>
      </c>
      <c r="H23" s="55">
        <f>VLOOKUP(E23,'Bonos BV LPF 04-2021'!B:K,10,0)</f>
        <v>0.04</v>
      </c>
    </row>
    <row r="24" spans="2:8">
      <c r="B24" s="71" t="s">
        <v>136</v>
      </c>
      <c r="C24" s="71" t="s">
        <v>140</v>
      </c>
      <c r="D24" s="57" t="str">
        <f t="shared" si="1"/>
        <v>HQS6K3615 D D487</v>
      </c>
      <c r="E24" s="71" t="s">
        <v>128</v>
      </c>
      <c r="G24" s="47">
        <f>VLOOKUP(E24,'Bonos BV LPF 04-2021'!B:J,9,0)</f>
        <v>8350500</v>
      </c>
      <c r="H24" s="55">
        <f>VLOOKUP(E24,'Bonos BV LPF 04-2021'!B:K,10,0)</f>
        <v>0.04</v>
      </c>
    </row>
    <row r="25" spans="2:8">
      <c r="B25" s="71" t="s">
        <v>136</v>
      </c>
      <c r="C25" s="71" t="s">
        <v>141</v>
      </c>
      <c r="D25" s="57" t="str">
        <f t="shared" si="1"/>
        <v>HQS6K3615 D D488</v>
      </c>
      <c r="E25" s="71" t="s">
        <v>130</v>
      </c>
      <c r="G25" s="47">
        <f>VLOOKUP(E25,'Bonos BV LPF 04-2021'!B:J,9,0)</f>
        <v>8730500</v>
      </c>
      <c r="H25" s="55">
        <f>VLOOKUP(E25,'Bonos BV LPF 04-2021'!B:K,10,0)</f>
        <v>0.04</v>
      </c>
    </row>
    <row r="26" spans="2:8">
      <c r="B26" s="71" t="s">
        <v>136</v>
      </c>
      <c r="C26" s="71" t="s">
        <v>137</v>
      </c>
      <c r="D26" s="57" t="str">
        <f t="shared" si="1"/>
        <v>HQS6K3615 D D300</v>
      </c>
      <c r="E26" s="71" t="s">
        <v>128</v>
      </c>
      <c r="G26" s="47">
        <f>VLOOKUP(E26,'Bonos BV LPF 04-2021'!B:J,9,0)</f>
        <v>8350500</v>
      </c>
      <c r="H26" s="55">
        <f>VLOOKUP(E26,'Bonos BV LPF 04-2021'!B:K,10,0)</f>
        <v>0.04</v>
      </c>
    </row>
    <row r="27" spans="2:8">
      <c r="B27" s="71" t="s">
        <v>142</v>
      </c>
      <c r="C27" s="71" t="s">
        <v>143</v>
      </c>
      <c r="D27" s="57" t="str">
        <f t="shared" si="1"/>
        <v>HQS6K361B G G336</v>
      </c>
      <c r="E27" s="71" t="s">
        <v>132</v>
      </c>
      <c r="G27" s="47">
        <f>VLOOKUP(E27,'Bonos BV LPF 04-2021'!B:J,9,0)</f>
        <v>9870500</v>
      </c>
      <c r="H27" s="55">
        <f>VLOOKUP(E27,'Bonos BV LPF 04-2021'!B:K,10,0)</f>
        <v>0.04</v>
      </c>
    </row>
    <row r="28" spans="2:8">
      <c r="B28" s="71" t="s">
        <v>142</v>
      </c>
      <c r="C28" s="71" t="s">
        <v>144</v>
      </c>
      <c r="D28" s="57" t="str">
        <f t="shared" si="1"/>
        <v>HQS6K361B G G363</v>
      </c>
      <c r="E28" s="71" t="s">
        <v>132</v>
      </c>
      <c r="G28" s="47">
        <f>VLOOKUP(E28,'Bonos BV LPF 04-2021'!B:J,9,0)</f>
        <v>9870500</v>
      </c>
      <c r="H28" s="55">
        <f>VLOOKUP(E28,'Bonos BV LPF 04-2021'!B:K,10,0)</f>
        <v>0.04</v>
      </c>
    </row>
    <row r="29" spans="2:8">
      <c r="B29" s="71" t="s">
        <v>121</v>
      </c>
      <c r="C29" s="71" t="s">
        <v>124</v>
      </c>
      <c r="D29" s="57" t="str">
        <f t="shared" si="1"/>
        <v>S1W7L961F G GHLB</v>
      </c>
      <c r="E29" s="71" t="s">
        <v>102</v>
      </c>
      <c r="G29" s="47">
        <f>VLOOKUP(E29,'Bonos BV LPF 04-2021'!B:J,9,0)</f>
        <v>22980500</v>
      </c>
      <c r="H29" s="55">
        <f>VLOOKUP(E29,'Bonos BV LPF 04-2021'!B:K,10,0)</f>
        <v>0.04</v>
      </c>
    </row>
    <row r="30" spans="2:8">
      <c r="B30" s="71" t="s">
        <v>121</v>
      </c>
      <c r="C30" s="71" t="s">
        <v>122</v>
      </c>
      <c r="D30" s="57" t="str">
        <f t="shared" si="1"/>
        <v>S1W7L961F D DAMN</v>
      </c>
      <c r="E30" s="71" t="s">
        <v>100</v>
      </c>
      <c r="G30" s="47">
        <f>VLOOKUP(E30,'Bonos BV LPF 04-2021'!B:J,9,0)</f>
        <v>21555500</v>
      </c>
      <c r="H30" s="55">
        <f>VLOOKUP(E30,'Bonos BV LPF 04-2021'!B:K,10,0)</f>
        <v>0.04</v>
      </c>
    </row>
    <row r="31" spans="2:8">
      <c r="B31" s="71" t="s">
        <v>121</v>
      </c>
      <c r="C31" s="71" t="s">
        <v>164</v>
      </c>
      <c r="D31" s="57" t="str">
        <f t="shared" si="1"/>
        <v>S1W7L961F G GHKU</v>
      </c>
      <c r="E31" s="71" t="s">
        <v>102</v>
      </c>
      <c r="G31" s="47">
        <f>VLOOKUP(E31,'Bonos BV LPF 04-2021'!B:J,9,0)</f>
        <v>22980500</v>
      </c>
      <c r="H31" s="55">
        <f>VLOOKUP(E31,'Bonos BV LPF 04-2021'!B:K,10,0)</f>
        <v>0.04</v>
      </c>
    </row>
    <row r="32" spans="2:8">
      <c r="B32" s="71" t="s">
        <v>121</v>
      </c>
      <c r="C32" s="71" t="s">
        <v>123</v>
      </c>
      <c r="D32" s="57" t="str">
        <f t="shared" si="1"/>
        <v>S1W7L961F D DAML</v>
      </c>
      <c r="E32" s="71" t="s">
        <v>100</v>
      </c>
      <c r="G32" s="47">
        <f>VLOOKUP(E32,'Bonos BV LPF 04-2021'!B:J,9,0)</f>
        <v>21555500</v>
      </c>
      <c r="H32" s="55">
        <f>VLOOKUP(E32,'Bonos BV LPF 04-2021'!B:K,10,0)</f>
        <v>0.04</v>
      </c>
    </row>
    <row r="33" spans="2:8">
      <c r="B33" s="71" t="s">
        <v>125</v>
      </c>
      <c r="C33" s="71" t="s">
        <v>126</v>
      </c>
      <c r="D33" s="57" t="str">
        <f t="shared" si="1"/>
        <v>S1W7L961G G GHLC</v>
      </c>
      <c r="E33" s="71" t="s">
        <v>104</v>
      </c>
      <c r="G33" s="47">
        <f>VLOOKUP(E33,'Bonos BV LPF 04-2021'!B:J,9,0)</f>
        <v>24880500</v>
      </c>
      <c r="H33" s="55">
        <f>VLOOKUP(E33,'Bonos BV LPF 04-2021'!B:K,10,0)</f>
        <v>0.04</v>
      </c>
    </row>
    <row r="34" spans="2:8">
      <c r="B34" s="71" t="s">
        <v>125</v>
      </c>
      <c r="C34" s="71" t="s">
        <v>165</v>
      </c>
      <c r="D34" s="57" t="str">
        <f t="shared" si="1"/>
        <v>S1W7L961G G GHKW</v>
      </c>
      <c r="E34" s="71" t="s">
        <v>104</v>
      </c>
      <c r="G34" s="47">
        <f>VLOOKUP(E34,'Bonos BV LPF 04-2021'!B:J,9,0)</f>
        <v>24880500</v>
      </c>
      <c r="H34" s="55">
        <f>VLOOKUP(E34,'Bonos BV LPF 04-2021'!B:K,10,0)</f>
        <v>0.04</v>
      </c>
    </row>
    <row r="35" spans="2:8">
      <c r="B35" s="71" t="s">
        <v>75</v>
      </c>
      <c r="C35" s="71" t="s">
        <v>76</v>
      </c>
      <c r="D35" s="57" t="str">
        <f t="shared" si="1"/>
        <v>SNW5D2617 G G452</v>
      </c>
      <c r="E35" s="71" t="s">
        <v>55</v>
      </c>
      <c r="G35" s="47">
        <f>VLOOKUP(E35,'Bonos BV LPF 04-2021'!B:J,9,0)</f>
        <v>13100500</v>
      </c>
      <c r="H35" s="55">
        <f>VLOOKUP(E35,'Bonos BV LPF 04-2021'!B:K,10,0)</f>
        <v>0.04</v>
      </c>
    </row>
    <row r="36" spans="2:8">
      <c r="B36" s="71" t="s">
        <v>77</v>
      </c>
      <c r="C36" s="71" t="s">
        <v>79</v>
      </c>
      <c r="D36" s="57" t="str">
        <f t="shared" si="1"/>
        <v>SNW5D261F G G453</v>
      </c>
      <c r="E36" s="71" t="s">
        <v>56</v>
      </c>
      <c r="G36" s="47">
        <f>VLOOKUP(E36,'Bonos BV LPF 04-2021'!B:J,9,0)</f>
        <v>14145500</v>
      </c>
      <c r="H36" s="55">
        <f>VLOOKUP(E36,'Bonos BV LPF 04-2021'!B:K,10,0)</f>
        <v>0.04</v>
      </c>
    </row>
    <row r="37" spans="2:8">
      <c r="B37" s="71" t="s">
        <v>77</v>
      </c>
      <c r="C37" s="71" t="s">
        <v>78</v>
      </c>
      <c r="D37" s="57" t="str">
        <f t="shared" si="1"/>
        <v>SNW5D261F G G454</v>
      </c>
      <c r="E37" s="71" t="s">
        <v>57</v>
      </c>
      <c r="G37" s="47">
        <f>VLOOKUP(E37,'Bonos BV LPF 04-2021'!B:J,9,0)</f>
        <v>14810500</v>
      </c>
      <c r="H37" s="55">
        <f>VLOOKUP(E37,'Bonos BV LPF 04-2021'!B:K,10,0)</f>
        <v>0.04</v>
      </c>
    </row>
  </sheetData>
  <autoFilter ref="B6:H37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04-2021</vt:lpstr>
      <vt:lpstr>Bonos BV LPF 04-2021</vt:lpstr>
      <vt:lpstr>LP 04-2021 con Códigos</vt:lpstr>
      <vt:lpstr>'Bonos BV LPF 04-2021'!Área_de_impresión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Alucema Hidalgo, Maria Graciela</cp:lastModifiedBy>
  <dcterms:created xsi:type="dcterms:W3CDTF">2017-05-25T14:33:35Z</dcterms:created>
  <dcterms:modified xsi:type="dcterms:W3CDTF">2021-04-08T19:00:17Z</dcterms:modified>
</cp:coreProperties>
</file>